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/>
  <mc:AlternateContent xmlns:mc="http://schemas.openxmlformats.org/markup-compatibility/2006">
    <mc:Choice Requires="x15">
      <x15ac:absPath xmlns:x15ac="http://schemas.microsoft.com/office/spreadsheetml/2010/11/ac" url="/Users/joshuamartin/Documents/NA Treasurer/"/>
    </mc:Choice>
  </mc:AlternateContent>
  <xr:revisionPtr revIDLastSave="0" documentId="8_{86E6FA00-DE5C-114F-B3DF-4B884DC92C73}" xr6:coauthVersionLast="47" xr6:coauthVersionMax="47" xr10:uidLastSave="{00000000-0000-0000-0000-000000000000}"/>
  <bookViews>
    <workbookView xWindow="0" yWindow="760" windowWidth="30240" windowHeight="18840" tabRatio="500" activeTab="1" xr2:uid="{00000000-000D-0000-FFFF-FFFF00000000}"/>
  </bookViews>
  <sheets>
    <sheet name="Report" sheetId="1" r:id="rId1"/>
    <sheet name="Present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2" l="1"/>
  <c r="C5" i="2"/>
  <c r="D16" i="2" s="1"/>
  <c r="H6" i="2"/>
  <c r="H7" i="2"/>
  <c r="H8" i="2"/>
  <c r="H9" i="2"/>
  <c r="H10" i="2"/>
  <c r="H11" i="2"/>
  <c r="H12" i="2"/>
  <c r="H5" i="2"/>
  <c r="F12" i="2"/>
  <c r="F6" i="2"/>
  <c r="F7" i="2"/>
  <c r="F8" i="2"/>
  <c r="F9" i="2"/>
  <c r="F10" i="2"/>
  <c r="F11" i="2"/>
  <c r="F5" i="2"/>
  <c r="C14" i="1" l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7" i="1"/>
  <c r="C8" i="1"/>
  <c r="C9" i="1"/>
  <c r="C10" i="1"/>
  <c r="C11" i="1"/>
  <c r="C12" i="1"/>
  <c r="C13" i="1"/>
  <c r="C6" i="1"/>
  <c r="C92" i="1" l="1"/>
  <c r="C10" i="2"/>
  <c r="C23" i="2" s="1"/>
  <c r="E52" i="1" l="1"/>
  <c r="E53" i="1" s="1"/>
  <c r="E54" i="1" s="1"/>
  <c r="E55" i="1" s="1"/>
  <c r="E56" i="1" s="1"/>
  <c r="E57" i="1" s="1"/>
  <c r="G58" i="1"/>
  <c r="H13" i="2" l="1"/>
  <c r="G64" i="1"/>
  <c r="C11" i="2"/>
  <c r="C26" i="2" s="1"/>
  <c r="C9" i="2" l="1"/>
  <c r="C25" i="2" s="1"/>
  <c r="B92" i="1" l="1"/>
  <c r="C7" i="2"/>
  <c r="A16" i="2" s="1"/>
  <c r="D18" i="2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6" i="1"/>
  <c r="I92" i="1" l="1"/>
  <c r="A4" i="1" s="1"/>
  <c r="G16" i="1" l="1"/>
  <c r="F16" i="1"/>
  <c r="G17" i="1" s="1"/>
  <c r="G45" i="1"/>
  <c r="G7" i="1"/>
  <c r="G61" i="1" s="1"/>
  <c r="G30" i="1"/>
  <c r="G39" i="1" s="1"/>
  <c r="G33" i="1" l="1"/>
  <c r="G34" i="1"/>
  <c r="G36" i="1" l="1"/>
  <c r="G48" i="1" l="1"/>
  <c r="G49" i="1" s="1"/>
  <c r="G40" i="1"/>
  <c r="G41" i="1" s="1"/>
  <c r="G62" i="1" s="1"/>
  <c r="D19" i="2" l="1"/>
  <c r="C27" i="2" s="1"/>
  <c r="C29" i="2" s="1"/>
  <c r="C12" i="2"/>
  <c r="G67" i="1"/>
</calcChain>
</file>

<file path=xl/sharedStrings.xml><?xml version="1.0" encoding="utf-8"?>
<sst xmlns="http://schemas.openxmlformats.org/spreadsheetml/2006/main" count="185" uniqueCount="154">
  <si>
    <t>Treasurer's Report</t>
  </si>
  <si>
    <t>Sunday</t>
  </si>
  <si>
    <t>Prudent Reserve</t>
  </si>
  <si>
    <t xml:space="preserve">Prudent Reserve Change  </t>
  </si>
  <si>
    <t>Income</t>
  </si>
  <si>
    <t>Never too Early, Worcester</t>
  </si>
  <si>
    <t>Not Alone, Leominster</t>
  </si>
  <si>
    <t xml:space="preserve">Lit tax in and out </t>
  </si>
  <si>
    <t>Expenses</t>
  </si>
  <si>
    <t>Rent</t>
  </si>
  <si>
    <t>The Oxford Group, Oxford</t>
  </si>
  <si>
    <t>H&amp;I Literature</t>
  </si>
  <si>
    <t>Sweet Surrender, Littleton</t>
  </si>
  <si>
    <t>H&amp;I Rent Exp</t>
  </si>
  <si>
    <t>Monday</t>
  </si>
  <si>
    <t>Fresh Start, Worcester</t>
  </si>
  <si>
    <t>Net Income</t>
  </si>
  <si>
    <t>Tax</t>
  </si>
  <si>
    <t>Tuesday</t>
  </si>
  <si>
    <t>Bank Deposits</t>
  </si>
  <si>
    <t xml:space="preserve">Money to Bank </t>
  </si>
  <si>
    <t>The Late Show, Webster</t>
  </si>
  <si>
    <t>Wednesday</t>
  </si>
  <si>
    <t>Hope Not Dope, Clinton</t>
  </si>
  <si>
    <t>Mixed Bag, Framingham</t>
  </si>
  <si>
    <t>Total</t>
  </si>
  <si>
    <t>Policy Expenditures</t>
  </si>
  <si>
    <t>Miracles In a Can, Worcester</t>
  </si>
  <si>
    <t>Thursday</t>
  </si>
  <si>
    <t>Hugs Not Drugs, Leominster</t>
  </si>
  <si>
    <t>Subcommittee</t>
  </si>
  <si>
    <t>Straight Stepping, Worcester</t>
  </si>
  <si>
    <t>Friday</t>
  </si>
  <si>
    <t>Back to Basics, Worcester</t>
  </si>
  <si>
    <t>Last Door on the Left, Littleton</t>
  </si>
  <si>
    <t>Saturday</t>
  </si>
  <si>
    <t xml:space="preserve">Rise and Shine, Worcester          </t>
  </si>
  <si>
    <t>The Truth is in the Book, Fitchburg</t>
  </si>
  <si>
    <t xml:space="preserve">  </t>
  </si>
  <si>
    <t>When</t>
  </si>
  <si>
    <t>Amount</t>
  </si>
  <si>
    <t>February</t>
  </si>
  <si>
    <t>USPS Mail Box</t>
  </si>
  <si>
    <t>H+I Learning Day</t>
  </si>
  <si>
    <t>October</t>
  </si>
  <si>
    <t xml:space="preserve">Misc - Camp Out                      </t>
  </si>
  <si>
    <t>Anonymous</t>
  </si>
  <si>
    <t>June</t>
  </si>
  <si>
    <t>Living Clean, Worcester</t>
  </si>
  <si>
    <t>Get It Together, Framingham</t>
  </si>
  <si>
    <t>J.D.D., Milford</t>
  </si>
  <si>
    <t>Mid Day Break</t>
  </si>
  <si>
    <t>Out of the Dark, Townsend</t>
  </si>
  <si>
    <t>Grow with the Flow, Leicester</t>
  </si>
  <si>
    <t>Bringing the Hope, Fitchburg</t>
  </si>
  <si>
    <t>Bridge to Recovery</t>
  </si>
  <si>
    <t>Solo por Hoy</t>
  </si>
  <si>
    <t>Steps to Recovery, Fitchburg</t>
  </si>
  <si>
    <t>Living Clean, Baldwinville</t>
  </si>
  <si>
    <t>Message is Hope, Marlborough</t>
  </si>
  <si>
    <t>Women Do Recovery Two, Worcester</t>
  </si>
  <si>
    <t>Show Up To Grow Up, Worcester</t>
  </si>
  <si>
    <t xml:space="preserve">1, 2, 3, Follow Me, Athol </t>
  </si>
  <si>
    <t>Better Way, Franklin</t>
  </si>
  <si>
    <t>Joyful Hearts, Webster</t>
  </si>
  <si>
    <t>Friday Night Step Greenwood St,Worcester</t>
  </si>
  <si>
    <t>Together We Can,  Gardner</t>
  </si>
  <si>
    <t>Lost and Found, Gardner</t>
  </si>
  <si>
    <t>Saturday Night Live, Worcester</t>
  </si>
  <si>
    <t>Events</t>
  </si>
  <si>
    <t>January</t>
  </si>
  <si>
    <t>July</t>
  </si>
  <si>
    <t>Website - Zoom</t>
  </si>
  <si>
    <t>March</t>
  </si>
  <si>
    <t>Website - Word Press</t>
  </si>
  <si>
    <t>December</t>
  </si>
  <si>
    <t>Area Rent</t>
  </si>
  <si>
    <t>Monthly</t>
  </si>
  <si>
    <t>From the Streets to the Seats, Fitchburg</t>
  </si>
  <si>
    <t>Finally in Leicester, Leicester</t>
  </si>
  <si>
    <t>Individual Contributions</t>
  </si>
  <si>
    <t>Bridging The Gap, Southbridge</t>
  </si>
  <si>
    <t>Summary</t>
  </si>
  <si>
    <t>Prudent (Set to $1900):</t>
  </si>
  <si>
    <t>Bank Balance</t>
  </si>
  <si>
    <t>Available Balance:</t>
  </si>
  <si>
    <t>Events:</t>
  </si>
  <si>
    <t>Campout:</t>
  </si>
  <si>
    <t>April</t>
  </si>
  <si>
    <t>May</t>
  </si>
  <si>
    <t>August</t>
  </si>
  <si>
    <t>September</t>
  </si>
  <si>
    <t>November</t>
  </si>
  <si>
    <t>Prudent Reserve Beginning</t>
  </si>
  <si>
    <t>Expense</t>
  </si>
  <si>
    <t>Previous Available Balances</t>
  </si>
  <si>
    <t>Subcommittee reimbursement</t>
  </si>
  <si>
    <t>Miscellaneous Contributions</t>
  </si>
  <si>
    <t>Other</t>
  </si>
  <si>
    <t>Subtotal</t>
  </si>
  <si>
    <t>Regional Contributions</t>
  </si>
  <si>
    <t>Subcommittee Contributions &amp; Expenses</t>
  </si>
  <si>
    <t>Contributions</t>
  </si>
  <si>
    <t>Total Contributions</t>
  </si>
  <si>
    <t>Subcommittee Reimbursements</t>
  </si>
  <si>
    <t>Available Balance</t>
  </si>
  <si>
    <t>Campout</t>
  </si>
  <si>
    <t>Prudent</t>
  </si>
  <si>
    <t>Pay Outs</t>
  </si>
  <si>
    <t xml:space="preserve">Contributions &amp; Releases                                          </t>
  </si>
  <si>
    <t>TOTAL</t>
  </si>
  <si>
    <t>Avail Bal.</t>
  </si>
  <si>
    <t>via Cashapp</t>
  </si>
  <si>
    <t>Money In The Bank</t>
  </si>
  <si>
    <t>Balances</t>
  </si>
  <si>
    <t>Avail. Bal</t>
  </si>
  <si>
    <t>Events Contributions</t>
  </si>
  <si>
    <t>+</t>
  </si>
  <si>
    <t>=</t>
  </si>
  <si>
    <t>Notes</t>
  </si>
  <si>
    <t>ILS Annastasia D &amp; Joshua M</t>
  </si>
  <si>
    <t>Stick &amp; Stay</t>
  </si>
  <si>
    <t>New Attitude, Marlborough</t>
  </si>
  <si>
    <t>Beginning Available Balance</t>
  </si>
  <si>
    <t>Beginning Balance</t>
  </si>
  <si>
    <t>H&amp;I Learning Day</t>
  </si>
  <si>
    <t>H&amp;I Learning Day:</t>
  </si>
  <si>
    <t>H&amp;I learning day</t>
  </si>
  <si>
    <t>Townsend Out of The Dark</t>
  </si>
  <si>
    <t>Campout Set Aside</t>
  </si>
  <si>
    <t>Total Group Contributions:</t>
  </si>
  <si>
    <t>First Regional Contribution</t>
  </si>
  <si>
    <t>CONFIG (YEARLY)</t>
  </si>
  <si>
    <t>Year (Jan 1st, of year)</t>
  </si>
  <si>
    <t>Set to the 1st day, in the first month we contribute to region. Formulas will use this date to calculate the months we contribute to region.</t>
  </si>
  <si>
    <t>Dose of Hope, Gardner</t>
  </si>
  <si>
    <t>COUNT</t>
  </si>
  <si>
    <t>Website - Domain (2 years, Due 2027)</t>
  </si>
  <si>
    <t>Events Set Aside</t>
  </si>
  <si>
    <t>Events $419.00 via CashApp (Sponsorship Breakfast)</t>
  </si>
  <si>
    <t>No mail in PO Box</t>
  </si>
  <si>
    <t>They should have $287.35 in their account total $500</t>
  </si>
  <si>
    <t>$300 for H&amp;I lit will be sent via CashApp</t>
  </si>
  <si>
    <t>$49.50 to events set-aside to bring bal to $700</t>
  </si>
  <si>
    <t>We currently have $212.65 in campout set-aside</t>
  </si>
  <si>
    <t>$46.52 for starter kit</t>
  </si>
  <si>
    <t>Literature Starter Kit</t>
  </si>
  <si>
    <t>$10 H&amp;I rent paid via CashApp</t>
  </si>
  <si>
    <t>Reciept Book</t>
  </si>
  <si>
    <t>Literature Spend On Inventory</t>
  </si>
  <si>
    <t>$480 for Literature inventory</t>
  </si>
  <si>
    <t>Receipt Book for Treasurer</t>
  </si>
  <si>
    <t>$113.44 to Region</t>
  </si>
  <si>
    <t>Region Contribution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</si>
</sst>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&quot;$&quot;#,##0.00"/>
  </numFmts>
  <fonts count="16" x14ac:knownFonts="1">
    <font>
      <sz val="12"/>
      <color indexed="8"/>
      <name val="Calibri"/>
    </font>
    <font>
      <sz val="12"/>
      <color indexed="8"/>
      <name val="Calibri"/>
      <family val="2"/>
    </font>
    <font>
      <sz val="8"/>
      <name val="Calibri"/>
      <family val="2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22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2"/>
      <color indexed="8"/>
      <name val="Calibri"/>
      <family val="2"/>
    </font>
    <font>
      <b/>
      <sz val="22"/>
      <color indexed="8"/>
      <name val="Calibri"/>
      <family val="2"/>
    </font>
    <font>
      <b/>
      <sz val="14"/>
      <color indexed="8"/>
      <name val="Calibri"/>
      <family val="2"/>
    </font>
    <font>
      <b/>
      <sz val="14"/>
      <color indexed="8"/>
      <name val="Calibri"/>
      <family val="2"/>
      <scheme val="minor"/>
    </font>
    <font>
      <sz val="12"/>
      <color indexed="8"/>
      <name val="Calibri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4" fontId="1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/>
  </cellStyleXfs>
  <cellXfs count="98">
    <xf numFmtId="0" fontId="0" fillId="0" borderId="0" xfId="0" applyAlignment="1"/>
    <xf numFmtId="165" fontId="3" fillId="0" borderId="0" xfId="0" applyNumberFormat="1" applyFont="1" applyAlignment="1">
      <alignment horizontal="left"/>
    </xf>
    <xf numFmtId="0" fontId="3" fillId="0" borderId="0" xfId="0" applyFont="1" applyAlignment="1"/>
    <xf numFmtId="0" fontId="3" fillId="0" borderId="5" xfId="0" applyFont="1" applyBorder="1" applyAlignment="1">
      <alignment horizontal="left"/>
    </xf>
    <xf numFmtId="44" fontId="3" fillId="0" borderId="5" xfId="1" applyFont="1" applyBorder="1" applyAlignment="1"/>
    <xf numFmtId="0" fontId="3" fillId="4" borderId="5" xfId="0" applyFont="1" applyFill="1" applyBorder="1" applyAlignment="1"/>
    <xf numFmtId="44" fontId="3" fillId="0" borderId="5" xfId="1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5" xfId="0" applyFont="1" applyBorder="1" applyAlignment="1"/>
    <xf numFmtId="44" fontId="3" fillId="3" borderId="5" xfId="1" applyFont="1" applyFill="1" applyBorder="1" applyAlignment="1">
      <alignment horizontal="left"/>
    </xf>
    <xf numFmtId="44" fontId="3" fillId="0" borderId="5" xfId="1" applyFont="1" applyFill="1" applyBorder="1" applyAlignment="1"/>
    <xf numFmtId="44" fontId="3" fillId="0" borderId="1" xfId="1" applyFont="1" applyBorder="1" applyAlignment="1">
      <alignment horizontal="center"/>
    </xf>
    <xf numFmtId="44" fontId="3" fillId="0" borderId="2" xfId="1" applyFont="1" applyBorder="1" applyAlignment="1"/>
    <xf numFmtId="44" fontId="3" fillId="0" borderId="5" xfId="1" applyFont="1" applyBorder="1" applyAlignment="1">
      <alignment horizontal="center"/>
    </xf>
    <xf numFmtId="44" fontId="3" fillId="0" borderId="5" xfId="0" applyNumberFormat="1" applyFont="1" applyBorder="1" applyAlignment="1"/>
    <xf numFmtId="16" fontId="3" fillId="0" borderId="0" xfId="0" applyNumberFormat="1" applyFont="1" applyAlignment="1"/>
    <xf numFmtId="0" fontId="3" fillId="0" borderId="0" xfId="0" applyFont="1" applyAlignment="1">
      <alignment horizontal="right"/>
    </xf>
    <xf numFmtId="0" fontId="5" fillId="0" borderId="5" xfId="0" applyFont="1" applyBorder="1" applyAlignment="1">
      <alignment horizontal="left"/>
    </xf>
    <xf numFmtId="165" fontId="5" fillId="0" borderId="5" xfId="0" applyNumberFormat="1" applyFont="1" applyBorder="1" applyAlignment="1">
      <alignment horizontal="right"/>
    </xf>
    <xf numFmtId="44" fontId="4" fillId="0" borderId="5" xfId="1" applyFont="1" applyBorder="1" applyAlignment="1"/>
    <xf numFmtId="44" fontId="4" fillId="0" borderId="0" xfId="1" applyFont="1" applyAlignment="1"/>
    <xf numFmtId="0" fontId="8" fillId="0" borderId="3" xfId="0" applyFont="1" applyBorder="1" applyAlignment="1">
      <alignment horizontal="right"/>
    </xf>
    <xf numFmtId="44" fontId="8" fillId="0" borderId="3" xfId="1" applyFont="1" applyBorder="1" applyAlignment="1">
      <alignment horizontal="left"/>
    </xf>
    <xf numFmtId="44" fontId="3" fillId="0" borderId="6" xfId="1" applyFont="1" applyBorder="1" applyAlignment="1"/>
    <xf numFmtId="44" fontId="8" fillId="0" borderId="5" xfId="1" applyFont="1" applyBorder="1" applyAlignment="1"/>
    <xf numFmtId="44" fontId="5" fillId="0" borderId="5" xfId="1" applyFont="1" applyBorder="1" applyAlignment="1"/>
    <xf numFmtId="44" fontId="3" fillId="0" borderId="5" xfId="1" applyFont="1" applyFill="1" applyBorder="1" applyAlignment="1">
      <alignment horizontal="center"/>
    </xf>
    <xf numFmtId="44" fontId="6" fillId="0" borderId="5" xfId="1" applyFont="1" applyBorder="1" applyAlignment="1">
      <alignment horizontal="center"/>
    </xf>
    <xf numFmtId="44" fontId="7" fillId="0" borderId="5" xfId="1" applyFont="1" applyBorder="1" applyAlignment="1">
      <alignment horizontal="center"/>
    </xf>
    <xf numFmtId="164" fontId="10" fillId="0" borderId="0" xfId="0" applyNumberFormat="1" applyFont="1" applyAlignment="1">
      <alignment horizontal="center"/>
    </xf>
    <xf numFmtId="44" fontId="3" fillId="0" borderId="5" xfId="1" applyFont="1" applyFill="1" applyBorder="1" applyAlignment="1">
      <alignment horizontal="left"/>
    </xf>
    <xf numFmtId="44" fontId="4" fillId="0" borderId="5" xfId="1" applyFont="1" applyBorder="1" applyAlignment="1">
      <alignment horizontal="center"/>
    </xf>
    <xf numFmtId="0" fontId="1" fillId="0" borderId="0" xfId="0" applyFont="1" applyAlignment="1"/>
    <xf numFmtId="44" fontId="0" fillId="0" borderId="0" xfId="1" applyFont="1" applyAlignment="1"/>
    <xf numFmtId="44" fontId="11" fillId="0" borderId="8" xfId="1" applyFont="1" applyBorder="1" applyAlignment="1"/>
    <xf numFmtId="17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44" fontId="0" fillId="0" borderId="0" xfId="1" applyFont="1" applyBorder="1" applyAlignment="1"/>
    <xf numFmtId="44" fontId="11" fillId="0" borderId="0" xfId="1" applyFont="1" applyBorder="1" applyAlignment="1"/>
    <xf numFmtId="44" fontId="3" fillId="0" borderId="0" xfId="0" applyNumberFormat="1" applyFont="1" applyAlignment="1"/>
    <xf numFmtId="0" fontId="3" fillId="0" borderId="0" xfId="0" applyFont="1" applyAlignment="1">
      <alignment vertical="top" wrapText="1"/>
    </xf>
    <xf numFmtId="0" fontId="5" fillId="0" borderId="9" xfId="0" applyFont="1" applyBorder="1" applyAlignment="1"/>
    <xf numFmtId="0" fontId="3" fillId="0" borderId="15" xfId="0" applyFont="1" applyBorder="1" applyAlignment="1"/>
    <xf numFmtId="0" fontId="3" fillId="0" borderId="16" xfId="0" applyFont="1" applyBorder="1" applyAlignment="1">
      <alignment vertical="top" wrapText="1"/>
    </xf>
    <xf numFmtId="0" fontId="3" fillId="0" borderId="12" xfId="0" applyFont="1" applyBorder="1" applyAlignment="1"/>
    <xf numFmtId="0" fontId="3" fillId="0" borderId="13" xfId="0" applyFont="1" applyBorder="1" applyAlignment="1"/>
    <xf numFmtId="14" fontId="3" fillId="5" borderId="10" xfId="0" applyNumberFormat="1" applyFont="1" applyFill="1" applyBorder="1" applyAlignment="1">
      <alignment horizontal="right"/>
    </xf>
    <xf numFmtId="44" fontId="3" fillId="3" borderId="5" xfId="1" applyFont="1" applyFill="1" applyBorder="1" applyAlignment="1">
      <alignment horizontal="center"/>
    </xf>
    <xf numFmtId="43" fontId="3" fillId="0" borderId="0" xfId="2" applyFont="1" applyBorder="1" applyAlignment="1">
      <alignment horizontal="left"/>
    </xf>
    <xf numFmtId="43" fontId="8" fillId="0" borderId="0" xfId="2" applyFont="1" applyBorder="1" applyAlignment="1">
      <alignment horizontal="left"/>
    </xf>
    <xf numFmtId="0" fontId="5" fillId="2" borderId="7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164" fontId="10" fillId="0" borderId="0" xfId="0" applyNumberFormat="1" applyFont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2" borderId="5" xfId="0" applyFont="1" applyFill="1" applyBorder="1" applyAlignment="1">
      <alignment horizontal="center"/>
    </xf>
    <xf numFmtId="16" fontId="5" fillId="3" borderId="5" xfId="0" applyNumberFormat="1" applyFont="1" applyFill="1" applyBorder="1" applyAlignment="1">
      <alignment horizontal="right"/>
    </xf>
    <xf numFmtId="0" fontId="3" fillId="0" borderId="7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0" borderId="5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2" borderId="17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left" vertical="top" wrapText="1"/>
    </xf>
    <xf numFmtId="0" fontId="3" fillId="4" borderId="11" xfId="0" applyFont="1" applyFill="1" applyBorder="1" applyAlignment="1">
      <alignment horizontal="left" vertical="top" wrapText="1"/>
    </xf>
    <xf numFmtId="0" fontId="3" fillId="4" borderId="13" xfId="0" applyFont="1" applyFill="1" applyBorder="1" applyAlignment="1">
      <alignment horizontal="left" vertical="top" wrapText="1"/>
    </xf>
    <xf numFmtId="0" fontId="3" fillId="4" borderId="14" xfId="0" applyFont="1" applyFill="1" applyBorder="1" applyAlignment="1">
      <alignment horizontal="left" vertical="top" wrapText="1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17" fontId="11" fillId="0" borderId="1" xfId="0" applyNumberFormat="1" applyFont="1" applyBorder="1" applyAlignment="1">
      <alignment horizontal="center" vertical="center"/>
    </xf>
    <xf numFmtId="44" fontId="0" fillId="0" borderId="0" xfId="1" applyFont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8" xfId="0" applyFont="1" applyBorder="1" applyAlignment="1">
      <alignment horizontal="left"/>
    </xf>
    <xf numFmtId="44" fontId="11" fillId="0" borderId="0" xfId="1" applyFont="1" applyBorder="1" applyAlignment="1">
      <alignment horizontal="center"/>
    </xf>
    <xf numFmtId="0" fontId="11" fillId="0" borderId="0" xfId="0" applyFont="1" applyAlignment="1">
      <alignment horizontal="left"/>
    </xf>
    <xf numFmtId="44" fontId="0" fillId="0" borderId="8" xfId="1" applyFont="1" applyBorder="1" applyAlignment="1">
      <alignment horizontal="center"/>
    </xf>
    <xf numFmtId="4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4" fontId="0" fillId="0" borderId="0" xfId="0" applyNumberFormat="1" applyAlignment="1">
      <alignment horizontal="center"/>
    </xf>
    <xf numFmtId="44" fontId="0" fillId="0" borderId="8" xfId="0" applyNumberForma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44" fontId="0" fillId="0" borderId="8" xfId="1" applyNumberFormat="1" applyFont="1" applyBorder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5"/>
  <sheetViews>
    <sheetView topLeftCell="A11" zoomScaleNormal="100" zoomScaleSheetLayoutView="100" workbookViewId="0">
      <selection activeCell="G28" sqref="G28"/>
    </sheetView>
  </sheetViews>
  <sheetFormatPr baseColWidth="10" defaultColWidth="11" defaultRowHeight="16" x14ac:dyDescent="0.2"/>
  <cols>
    <col min="1" max="1" width="39" style="2" customWidth="1"/>
    <col min="2" max="2" width="11.5" style="1" bestFit="1" customWidth="1"/>
    <col min="3" max="3" width="11.5" style="1" hidden="1" customWidth="1"/>
    <col min="4" max="4" width="11" style="2"/>
    <col min="5" max="5" width="34.6640625" style="2" customWidth="1"/>
    <col min="6" max="6" width="12.5" style="2" customWidth="1"/>
    <col min="7" max="8" width="11" style="2"/>
    <col min="9" max="9" width="0" style="2" hidden="1" customWidth="1"/>
    <col min="10" max="10" width="24.83203125" style="2" customWidth="1"/>
    <col min="11" max="11" width="16.5" style="2" customWidth="1"/>
    <col min="12" max="16384" width="11" style="2"/>
  </cols>
  <sheetData>
    <row r="1" spans="1:17" ht="29" customHeight="1" thickBot="1" x14ac:dyDescent="0.4">
      <c r="A1" s="57" t="s">
        <v>0</v>
      </c>
      <c r="B1" s="57"/>
      <c r="C1" s="57"/>
      <c r="D1" s="57"/>
      <c r="E1" s="57"/>
      <c r="F1" s="57"/>
      <c r="G1" s="57"/>
      <c r="J1" s="76" t="s">
        <v>132</v>
      </c>
      <c r="K1" s="77"/>
      <c r="L1" s="77"/>
      <c r="M1" s="77"/>
      <c r="N1" s="77"/>
      <c r="O1" s="77"/>
      <c r="P1" s="77"/>
      <c r="Q1" s="78"/>
    </row>
    <row r="2" spans="1:17" ht="19" x14ac:dyDescent="0.25">
      <c r="A2" s="58">
        <v>46174</v>
      </c>
      <c r="B2" s="58"/>
      <c r="C2" s="58"/>
      <c r="D2" s="58"/>
      <c r="E2" s="58"/>
      <c r="F2" s="58"/>
      <c r="G2" s="58"/>
      <c r="J2" s="45" t="s">
        <v>133</v>
      </c>
      <c r="K2" s="50">
        <v>46023</v>
      </c>
      <c r="L2" s="72" t="s">
        <v>134</v>
      </c>
      <c r="M2" s="72"/>
      <c r="N2" s="72"/>
      <c r="O2" s="72"/>
      <c r="P2" s="72"/>
      <c r="Q2" s="73"/>
    </row>
    <row r="3" spans="1:17" ht="20" thickBot="1" x14ac:dyDescent="0.3">
      <c r="A3" s="30"/>
      <c r="B3" s="30"/>
      <c r="C3" s="30"/>
      <c r="D3" s="30"/>
      <c r="E3" s="30"/>
      <c r="F3" s="30"/>
      <c r="G3" s="30"/>
      <c r="J3" s="48"/>
      <c r="K3" s="49"/>
      <c r="L3" s="74"/>
      <c r="M3" s="74"/>
      <c r="N3" s="74"/>
      <c r="O3" s="74"/>
      <c r="P3" s="74"/>
      <c r="Q3" s="75"/>
    </row>
    <row r="4" spans="1:17" ht="16" customHeight="1" thickBot="1" x14ac:dyDescent="0.25">
      <c r="A4" s="59" t="str">
        <f>"Total Contributions ("&amp;I92&amp;")"</f>
        <v>Total Contributions (12)</v>
      </c>
      <c r="B4" s="59"/>
      <c r="C4" s="70" t="s">
        <v>136</v>
      </c>
      <c r="E4" s="54" t="s">
        <v>2</v>
      </c>
      <c r="F4" s="55"/>
      <c r="G4" s="56"/>
      <c r="J4" s="46"/>
      <c r="L4" s="44"/>
      <c r="M4" s="44"/>
      <c r="N4" s="44"/>
      <c r="O4" s="44"/>
      <c r="P4" s="44"/>
      <c r="Q4" s="47"/>
    </row>
    <row r="5" spans="1:17" ht="16" customHeight="1" x14ac:dyDescent="0.2">
      <c r="A5" s="61" t="s">
        <v>1</v>
      </c>
      <c r="B5" s="61"/>
      <c r="C5" s="71"/>
      <c r="E5" s="60" t="s">
        <v>93</v>
      </c>
      <c r="F5" s="60"/>
      <c r="G5" s="4">
        <v>1900</v>
      </c>
      <c r="J5" s="45" t="s">
        <v>131</v>
      </c>
      <c r="K5" s="50">
        <v>46054</v>
      </c>
      <c r="L5" s="72" t="s">
        <v>134</v>
      </c>
      <c r="M5" s="72"/>
      <c r="N5" s="72"/>
      <c r="O5" s="72"/>
      <c r="P5" s="72"/>
      <c r="Q5" s="73"/>
    </row>
    <row r="6" spans="1:17" ht="17" thickBot="1" x14ac:dyDescent="0.25">
      <c r="A6" s="5" t="s">
        <v>48</v>
      </c>
      <c r="B6" s="6">
        <v>0</v>
      </c>
      <c r="C6" s="52">
        <f>IF(B6&lt;&gt;0,1,0)</f>
        <v>0</v>
      </c>
      <c r="E6" s="60" t="s">
        <v>3</v>
      </c>
      <c r="F6" s="60"/>
      <c r="G6" s="4">
        <v>0</v>
      </c>
      <c r="I6" s="2">
        <f>IF(B6=0,0,1)</f>
        <v>0</v>
      </c>
      <c r="J6" s="48"/>
      <c r="K6" s="49"/>
      <c r="L6" s="74"/>
      <c r="M6" s="74"/>
      <c r="N6" s="74"/>
      <c r="O6" s="74"/>
      <c r="P6" s="74"/>
      <c r="Q6" s="75"/>
    </row>
    <row r="7" spans="1:17" x14ac:dyDescent="0.2">
      <c r="A7" s="5" t="s">
        <v>50</v>
      </c>
      <c r="B7" s="6">
        <v>20</v>
      </c>
      <c r="C7" s="52">
        <f t="shared" ref="C7:C70" si="0">IF(B7&lt;&gt;0,1,0)</f>
        <v>1</v>
      </c>
      <c r="E7" s="67" t="s">
        <v>25</v>
      </c>
      <c r="F7" s="67"/>
      <c r="G7" s="25">
        <f>SUM(G5:G6)</f>
        <v>1900</v>
      </c>
      <c r="I7" s="2">
        <f t="shared" ref="I7:I70" si="1">IF(B7=0,0,1)</f>
        <v>1</v>
      </c>
      <c r="L7" s="44"/>
      <c r="M7" s="44"/>
      <c r="N7" s="44"/>
      <c r="O7" s="44"/>
      <c r="P7" s="44"/>
      <c r="Q7" s="44"/>
    </row>
    <row r="8" spans="1:17" x14ac:dyDescent="0.2">
      <c r="A8" s="5" t="s">
        <v>5</v>
      </c>
      <c r="B8" s="6">
        <v>50</v>
      </c>
      <c r="C8" s="52">
        <f t="shared" si="0"/>
        <v>1</v>
      </c>
      <c r="I8" s="2">
        <f t="shared" si="1"/>
        <v>1</v>
      </c>
    </row>
    <row r="9" spans="1:17" x14ac:dyDescent="0.2">
      <c r="A9" s="5" t="s">
        <v>6</v>
      </c>
      <c r="B9" s="6">
        <v>0</v>
      </c>
      <c r="C9" s="52">
        <f t="shared" si="0"/>
        <v>0</v>
      </c>
      <c r="E9" s="54" t="s">
        <v>124</v>
      </c>
      <c r="F9" s="55"/>
      <c r="G9" s="56"/>
      <c r="I9" s="2">
        <f t="shared" si="1"/>
        <v>0</v>
      </c>
    </row>
    <row r="10" spans="1:17" x14ac:dyDescent="0.2">
      <c r="A10" s="5" t="s">
        <v>49</v>
      </c>
      <c r="B10" s="6">
        <v>0</v>
      </c>
      <c r="C10" s="52">
        <f t="shared" si="0"/>
        <v>0</v>
      </c>
      <c r="E10" s="63" t="s">
        <v>123</v>
      </c>
      <c r="F10" s="64"/>
      <c r="G10" s="32">
        <v>0.89</v>
      </c>
      <c r="I10" s="2">
        <f t="shared" si="1"/>
        <v>0</v>
      </c>
    </row>
    <row r="11" spans="1:17" x14ac:dyDescent="0.2">
      <c r="A11" s="5" t="s">
        <v>10</v>
      </c>
      <c r="B11" s="6">
        <v>0</v>
      </c>
      <c r="C11" s="52">
        <f t="shared" si="0"/>
        <v>0</v>
      </c>
      <c r="I11" s="2">
        <f t="shared" si="1"/>
        <v>0</v>
      </c>
    </row>
    <row r="12" spans="1:17" x14ac:dyDescent="0.2">
      <c r="A12" s="5" t="s">
        <v>12</v>
      </c>
      <c r="B12" s="6">
        <v>0</v>
      </c>
      <c r="C12" s="52">
        <f t="shared" si="0"/>
        <v>0</v>
      </c>
      <c r="E12" s="54" t="s">
        <v>101</v>
      </c>
      <c r="F12" s="55"/>
      <c r="G12" s="56"/>
      <c r="I12" s="2">
        <f t="shared" si="1"/>
        <v>0</v>
      </c>
      <c r="M12" s="43"/>
    </row>
    <row r="13" spans="1:17" x14ac:dyDescent="0.2">
      <c r="A13" s="5" t="s">
        <v>78</v>
      </c>
      <c r="B13" s="6">
        <v>0</v>
      </c>
      <c r="C13" s="52">
        <f t="shared" si="0"/>
        <v>0</v>
      </c>
      <c r="E13" s="9" t="s">
        <v>30</v>
      </c>
      <c r="F13" s="14" t="s">
        <v>102</v>
      </c>
      <c r="G13" s="32" t="s">
        <v>8</v>
      </c>
      <c r="I13" s="2">
        <f t="shared" si="1"/>
        <v>0</v>
      </c>
      <c r="M13" s="43"/>
    </row>
    <row r="14" spans="1:17" x14ac:dyDescent="0.2">
      <c r="A14" s="9"/>
      <c r="B14" s="9"/>
      <c r="C14" s="52">
        <f t="shared" si="0"/>
        <v>0</v>
      </c>
      <c r="E14" s="9" t="s">
        <v>69</v>
      </c>
      <c r="F14" s="14">
        <v>419</v>
      </c>
      <c r="G14" s="20">
        <v>0</v>
      </c>
      <c r="I14" s="2">
        <f t="shared" si="1"/>
        <v>0</v>
      </c>
    </row>
    <row r="15" spans="1:17" x14ac:dyDescent="0.2">
      <c r="A15" s="5"/>
      <c r="B15" s="6"/>
      <c r="C15" s="52">
        <f t="shared" si="0"/>
        <v>0</v>
      </c>
      <c r="E15" s="9"/>
      <c r="F15" s="14">
        <v>0</v>
      </c>
      <c r="G15" s="20">
        <v>0</v>
      </c>
      <c r="I15" s="2">
        <f t="shared" si="1"/>
        <v>0</v>
      </c>
    </row>
    <row r="16" spans="1:17" x14ac:dyDescent="0.2">
      <c r="A16" s="5"/>
      <c r="B16" s="6"/>
      <c r="C16" s="52">
        <f t="shared" si="0"/>
        <v>0</v>
      </c>
      <c r="E16" s="15" t="s">
        <v>99</v>
      </c>
      <c r="F16" s="14">
        <f>SUM(F11:F15)</f>
        <v>419</v>
      </c>
      <c r="G16" s="20">
        <f>SUM(G11:G15)</f>
        <v>0</v>
      </c>
      <c r="I16" s="2">
        <f t="shared" si="1"/>
        <v>0</v>
      </c>
    </row>
    <row r="17" spans="1:9" x14ac:dyDescent="0.2">
      <c r="A17" s="5"/>
      <c r="B17" s="6"/>
      <c r="C17" s="52">
        <f t="shared" si="0"/>
        <v>0</v>
      </c>
      <c r="E17" s="62" t="s">
        <v>25</v>
      </c>
      <c r="F17" s="62"/>
      <c r="G17" s="26">
        <f>F16-G16</f>
        <v>419</v>
      </c>
      <c r="I17" s="2">
        <f t="shared" si="1"/>
        <v>0</v>
      </c>
    </row>
    <row r="18" spans="1:9" x14ac:dyDescent="0.2">
      <c r="A18" s="5"/>
      <c r="B18" s="6"/>
      <c r="C18" s="52">
        <f t="shared" si="0"/>
        <v>0</v>
      </c>
      <c r="I18" s="2">
        <f t="shared" si="1"/>
        <v>0</v>
      </c>
    </row>
    <row r="19" spans="1:9" x14ac:dyDescent="0.2">
      <c r="A19" s="61" t="s">
        <v>14</v>
      </c>
      <c r="B19" s="61"/>
      <c r="C19" s="52">
        <f t="shared" si="0"/>
        <v>0</v>
      </c>
      <c r="E19" s="65" t="s">
        <v>8</v>
      </c>
      <c r="F19" s="66"/>
      <c r="G19" s="56"/>
      <c r="I19" s="2">
        <f t="shared" si="1"/>
        <v>0</v>
      </c>
    </row>
    <row r="20" spans="1:9" x14ac:dyDescent="0.2">
      <c r="A20" s="9" t="s">
        <v>135</v>
      </c>
      <c r="B20" s="10">
        <v>0</v>
      </c>
      <c r="C20" s="52">
        <f t="shared" si="0"/>
        <v>0</v>
      </c>
      <c r="E20" s="63" t="s">
        <v>9</v>
      </c>
      <c r="F20" s="64"/>
      <c r="G20" s="4">
        <v>-50</v>
      </c>
      <c r="I20" s="2">
        <f t="shared" si="1"/>
        <v>0</v>
      </c>
    </row>
    <row r="21" spans="1:9" x14ac:dyDescent="0.2">
      <c r="A21" s="9" t="s">
        <v>52</v>
      </c>
      <c r="B21" s="10">
        <v>0</v>
      </c>
      <c r="C21" s="52">
        <f t="shared" si="0"/>
        <v>0</v>
      </c>
      <c r="E21" s="63" t="s">
        <v>11</v>
      </c>
      <c r="F21" s="64"/>
      <c r="G21" s="4">
        <v>-300</v>
      </c>
      <c r="I21" s="2">
        <f t="shared" si="1"/>
        <v>0</v>
      </c>
    </row>
    <row r="22" spans="1:9" x14ac:dyDescent="0.2">
      <c r="A22" s="9" t="s">
        <v>15</v>
      </c>
      <c r="B22" s="10">
        <v>0</v>
      </c>
      <c r="C22" s="52">
        <f t="shared" si="0"/>
        <v>0</v>
      </c>
      <c r="E22" s="63" t="s">
        <v>13</v>
      </c>
      <c r="F22" s="64"/>
      <c r="G22" s="4">
        <v>-10</v>
      </c>
      <c r="I22" s="2">
        <f t="shared" si="1"/>
        <v>0</v>
      </c>
    </row>
    <row r="23" spans="1:9" x14ac:dyDescent="0.2">
      <c r="A23" s="9"/>
      <c r="B23" s="10"/>
      <c r="C23" s="52">
        <f t="shared" si="0"/>
        <v>0</v>
      </c>
      <c r="E23" s="63" t="s">
        <v>138</v>
      </c>
      <c r="F23" s="64"/>
      <c r="G23" s="14">
        <v>-49.5</v>
      </c>
      <c r="I23" s="2">
        <f t="shared" si="1"/>
        <v>0</v>
      </c>
    </row>
    <row r="24" spans="1:9" x14ac:dyDescent="0.2">
      <c r="A24" s="9"/>
      <c r="B24" s="10"/>
      <c r="C24" s="52">
        <f t="shared" si="0"/>
        <v>0</v>
      </c>
      <c r="E24" s="63" t="s">
        <v>146</v>
      </c>
      <c r="F24" s="64"/>
      <c r="G24" s="4">
        <v>-46.52</v>
      </c>
      <c r="I24" s="2">
        <f t="shared" si="1"/>
        <v>0</v>
      </c>
    </row>
    <row r="25" spans="1:9" x14ac:dyDescent="0.2">
      <c r="A25" s="9"/>
      <c r="B25" s="10"/>
      <c r="C25" s="52">
        <f t="shared" si="0"/>
        <v>0</v>
      </c>
      <c r="E25" s="96" t="s">
        <v>148</v>
      </c>
      <c r="F25" s="95"/>
      <c r="G25" s="4">
        <v>-7.43</v>
      </c>
      <c r="I25" s="2">
        <f t="shared" si="1"/>
        <v>0</v>
      </c>
    </row>
    <row r="26" spans="1:9" x14ac:dyDescent="0.2">
      <c r="A26" s="9"/>
      <c r="B26" s="10"/>
      <c r="C26" s="52">
        <f t="shared" si="0"/>
        <v>0</v>
      </c>
      <c r="E26" s="63" t="s">
        <v>149</v>
      </c>
      <c r="F26" s="64"/>
      <c r="G26" s="4">
        <v>-480</v>
      </c>
      <c r="I26" s="2">
        <f t="shared" si="1"/>
        <v>0</v>
      </c>
    </row>
    <row r="27" spans="1:9" x14ac:dyDescent="0.2">
      <c r="A27" s="9"/>
      <c r="B27" s="10"/>
      <c r="C27" s="52">
        <f t="shared" si="0"/>
        <v>0</v>
      </c>
      <c r="E27" s="63" t="s">
        <v>153</v>
      </c>
      <c r="F27" s="64"/>
      <c r="G27" s="14">
        <v>-113.44</v>
      </c>
      <c r="I27" s="2">
        <f t="shared" si="1"/>
        <v>0</v>
      </c>
    </row>
    <row r="28" spans="1:9" x14ac:dyDescent="0.2">
      <c r="A28" s="9"/>
      <c r="B28" s="10"/>
      <c r="C28" s="52">
        <f t="shared" si="0"/>
        <v>0</v>
      </c>
      <c r="E28" s="63"/>
      <c r="F28" s="64"/>
      <c r="G28" s="4">
        <v>0</v>
      </c>
      <c r="I28" s="2">
        <f t="shared" si="1"/>
        <v>0</v>
      </c>
    </row>
    <row r="29" spans="1:9" x14ac:dyDescent="0.2">
      <c r="A29" s="9"/>
      <c r="B29" s="10"/>
      <c r="C29" s="52">
        <f t="shared" si="0"/>
        <v>0</v>
      </c>
      <c r="E29" s="96"/>
      <c r="F29" s="95"/>
      <c r="G29" s="4">
        <v>0</v>
      </c>
      <c r="I29" s="2">
        <f t="shared" si="1"/>
        <v>0</v>
      </c>
    </row>
    <row r="30" spans="1:9" x14ac:dyDescent="0.2">
      <c r="A30" s="9"/>
      <c r="B30" s="10"/>
      <c r="C30" s="52">
        <f t="shared" si="0"/>
        <v>0</v>
      </c>
      <c r="E30" s="67" t="s">
        <v>25</v>
      </c>
      <c r="F30" s="67"/>
      <c r="G30" s="26">
        <f>SUM(G20:G29)</f>
        <v>-1056.8900000000001</v>
      </c>
      <c r="H30" s="43"/>
      <c r="I30" s="2">
        <f t="shared" si="1"/>
        <v>0</v>
      </c>
    </row>
    <row r="31" spans="1:9" x14ac:dyDescent="0.2">
      <c r="A31" s="61" t="s">
        <v>18</v>
      </c>
      <c r="B31" s="61"/>
      <c r="C31" s="52">
        <f t="shared" si="0"/>
        <v>0</v>
      </c>
      <c r="I31" s="2">
        <f t="shared" si="1"/>
        <v>0</v>
      </c>
    </row>
    <row r="32" spans="1:9" x14ac:dyDescent="0.2">
      <c r="A32" s="9" t="s">
        <v>53</v>
      </c>
      <c r="B32" s="10">
        <v>0</v>
      </c>
      <c r="C32" s="52">
        <f t="shared" si="0"/>
        <v>0</v>
      </c>
      <c r="E32" s="54" t="s">
        <v>4</v>
      </c>
      <c r="F32" s="55"/>
      <c r="G32" s="56"/>
      <c r="I32" s="2">
        <f t="shared" si="1"/>
        <v>0</v>
      </c>
    </row>
    <row r="33" spans="1:9" x14ac:dyDescent="0.2">
      <c r="A33" s="9" t="s">
        <v>54</v>
      </c>
      <c r="B33" s="10">
        <v>0</v>
      </c>
      <c r="C33" s="52">
        <f t="shared" si="0"/>
        <v>0</v>
      </c>
      <c r="E33" s="63" t="s">
        <v>109</v>
      </c>
      <c r="F33" s="64"/>
      <c r="G33" s="24">
        <f>B92</f>
        <v>637</v>
      </c>
      <c r="I33" s="2">
        <f t="shared" si="1"/>
        <v>0</v>
      </c>
    </row>
    <row r="34" spans="1:9" x14ac:dyDescent="0.2">
      <c r="A34" s="9" t="s">
        <v>55</v>
      </c>
      <c r="B34" s="10">
        <v>40</v>
      </c>
      <c r="C34" s="52">
        <f t="shared" si="0"/>
        <v>1</v>
      </c>
      <c r="E34" s="63" t="s">
        <v>104</v>
      </c>
      <c r="F34" s="64"/>
      <c r="G34" s="24">
        <f>F16</f>
        <v>419</v>
      </c>
      <c r="I34" s="2">
        <f t="shared" si="1"/>
        <v>1</v>
      </c>
    </row>
    <row r="35" spans="1:9" x14ac:dyDescent="0.2">
      <c r="A35" s="9" t="s">
        <v>56</v>
      </c>
      <c r="B35" s="10">
        <v>0</v>
      </c>
      <c r="C35" s="52">
        <f t="shared" si="0"/>
        <v>0</v>
      </c>
      <c r="E35" s="63" t="s">
        <v>7</v>
      </c>
      <c r="F35" s="64"/>
      <c r="G35" s="4">
        <v>0</v>
      </c>
      <c r="I35" s="2">
        <f t="shared" si="1"/>
        <v>0</v>
      </c>
    </row>
    <row r="36" spans="1:9" x14ac:dyDescent="0.2">
      <c r="A36" s="9" t="s">
        <v>57</v>
      </c>
      <c r="B36" s="10">
        <v>40</v>
      </c>
      <c r="C36" s="52">
        <f t="shared" si="0"/>
        <v>1</v>
      </c>
      <c r="E36" s="68" t="s">
        <v>25</v>
      </c>
      <c r="F36" s="69"/>
      <c r="G36" s="26">
        <f>SUM(G33:G35)</f>
        <v>1056</v>
      </c>
      <c r="I36" s="2">
        <f t="shared" si="1"/>
        <v>1</v>
      </c>
    </row>
    <row r="37" spans="1:9" x14ac:dyDescent="0.2">
      <c r="A37" s="9" t="s">
        <v>58</v>
      </c>
      <c r="B37" s="10">
        <v>0</v>
      </c>
      <c r="C37" s="52">
        <f t="shared" si="0"/>
        <v>0</v>
      </c>
      <c r="I37" s="2">
        <f t="shared" si="1"/>
        <v>0</v>
      </c>
    </row>
    <row r="38" spans="1:9" x14ac:dyDescent="0.2">
      <c r="A38" s="9" t="s">
        <v>59</v>
      </c>
      <c r="B38" s="10">
        <v>0</v>
      </c>
      <c r="C38" s="52">
        <f t="shared" si="0"/>
        <v>0</v>
      </c>
      <c r="E38" s="54" t="s">
        <v>16</v>
      </c>
      <c r="F38" s="55"/>
      <c r="G38" s="56"/>
      <c r="I38" s="2">
        <f t="shared" si="1"/>
        <v>0</v>
      </c>
    </row>
    <row r="39" spans="1:9" x14ac:dyDescent="0.2">
      <c r="A39" s="9" t="s">
        <v>21</v>
      </c>
      <c r="B39" s="10">
        <v>0</v>
      </c>
      <c r="C39" s="52">
        <f t="shared" si="0"/>
        <v>0</v>
      </c>
      <c r="E39" s="7" t="s">
        <v>8</v>
      </c>
      <c r="F39" s="8"/>
      <c r="G39" s="4">
        <f>G30</f>
        <v>-1056.8900000000001</v>
      </c>
      <c r="I39" s="2">
        <f t="shared" si="1"/>
        <v>0</v>
      </c>
    </row>
    <row r="40" spans="1:9" x14ac:dyDescent="0.2">
      <c r="A40" s="9" t="s">
        <v>81</v>
      </c>
      <c r="B40" s="10">
        <v>0</v>
      </c>
      <c r="C40" s="52">
        <f t="shared" si="0"/>
        <v>0</v>
      </c>
      <c r="E40" s="7" t="s">
        <v>4</v>
      </c>
      <c r="F40" s="8"/>
      <c r="G40" s="4">
        <f>G36</f>
        <v>1056</v>
      </c>
      <c r="I40" s="2">
        <f t="shared" si="1"/>
        <v>0</v>
      </c>
    </row>
    <row r="41" spans="1:9" x14ac:dyDescent="0.2">
      <c r="A41" s="9"/>
      <c r="B41" s="10"/>
      <c r="C41" s="52">
        <f t="shared" si="0"/>
        <v>0</v>
      </c>
      <c r="E41" s="68" t="s">
        <v>25</v>
      </c>
      <c r="F41" s="69"/>
      <c r="G41" s="26">
        <f>SUM(G39:G40)</f>
        <v>-0.89000000000010004</v>
      </c>
      <c r="I41" s="2">
        <f t="shared" si="1"/>
        <v>0</v>
      </c>
    </row>
    <row r="42" spans="1:9" x14ac:dyDescent="0.2">
      <c r="A42" s="9"/>
      <c r="B42" s="10"/>
      <c r="C42" s="52">
        <f t="shared" si="0"/>
        <v>0</v>
      </c>
      <c r="I42" s="2">
        <f t="shared" si="1"/>
        <v>0</v>
      </c>
    </row>
    <row r="43" spans="1:9" x14ac:dyDescent="0.2">
      <c r="A43" s="9"/>
      <c r="B43" s="10"/>
      <c r="C43" s="52">
        <f t="shared" si="0"/>
        <v>0</v>
      </c>
      <c r="E43" s="54" t="s">
        <v>17</v>
      </c>
      <c r="F43" s="55"/>
      <c r="G43" s="56"/>
      <c r="I43" s="2">
        <f t="shared" si="1"/>
        <v>0</v>
      </c>
    </row>
    <row r="44" spans="1:9" x14ac:dyDescent="0.2">
      <c r="A44" s="61" t="s">
        <v>22</v>
      </c>
      <c r="B44" s="61"/>
      <c r="C44" s="52">
        <f t="shared" si="0"/>
        <v>0</v>
      </c>
      <c r="E44" s="7"/>
      <c r="F44" s="8"/>
      <c r="G44" s="27">
        <v>0</v>
      </c>
      <c r="I44" s="2">
        <f t="shared" si="1"/>
        <v>0</v>
      </c>
    </row>
    <row r="45" spans="1:9" x14ac:dyDescent="0.2">
      <c r="A45" s="9" t="s">
        <v>23</v>
      </c>
      <c r="B45" s="10">
        <v>0</v>
      </c>
      <c r="C45" s="52">
        <f t="shared" si="0"/>
        <v>0</v>
      </c>
      <c r="E45" s="7"/>
      <c r="F45" s="8"/>
      <c r="G45" s="11">
        <f>SUM(G44)</f>
        <v>0</v>
      </c>
      <c r="I45" s="2">
        <f t="shared" si="1"/>
        <v>0</v>
      </c>
    </row>
    <row r="46" spans="1:9" x14ac:dyDescent="0.2">
      <c r="A46" s="9" t="s">
        <v>27</v>
      </c>
      <c r="B46" s="10">
        <v>0</v>
      </c>
      <c r="C46" s="52">
        <f t="shared" si="0"/>
        <v>0</v>
      </c>
      <c r="F46" s="21"/>
      <c r="G46" s="21"/>
      <c r="I46" s="2">
        <f t="shared" si="1"/>
        <v>0</v>
      </c>
    </row>
    <row r="47" spans="1:9" x14ac:dyDescent="0.2">
      <c r="A47" s="9" t="s">
        <v>24</v>
      </c>
      <c r="B47" s="10">
        <v>40</v>
      </c>
      <c r="C47" s="52">
        <f t="shared" si="0"/>
        <v>1</v>
      </c>
      <c r="E47" s="54" t="s">
        <v>19</v>
      </c>
      <c r="F47" s="55"/>
      <c r="G47" s="56"/>
      <c r="I47" s="2">
        <f t="shared" si="1"/>
        <v>1</v>
      </c>
    </row>
    <row r="48" spans="1:9" x14ac:dyDescent="0.2">
      <c r="A48" s="9" t="s">
        <v>121</v>
      </c>
      <c r="B48" s="10">
        <v>0</v>
      </c>
      <c r="C48" s="52">
        <f t="shared" si="0"/>
        <v>0</v>
      </c>
      <c r="E48" s="7" t="s">
        <v>20</v>
      </c>
      <c r="F48" s="8"/>
      <c r="G48" s="12">
        <f>G36</f>
        <v>1056</v>
      </c>
      <c r="I48" s="2">
        <f t="shared" si="1"/>
        <v>0</v>
      </c>
    </row>
    <row r="49" spans="1:9" x14ac:dyDescent="0.2">
      <c r="A49" s="9"/>
      <c r="B49" s="10"/>
      <c r="C49" s="52">
        <f t="shared" si="0"/>
        <v>0</v>
      </c>
      <c r="E49" s="68" t="s">
        <v>25</v>
      </c>
      <c r="F49" s="69"/>
      <c r="G49" s="13">
        <f>SUM(G48)</f>
        <v>1056</v>
      </c>
      <c r="I49" s="2">
        <f t="shared" si="1"/>
        <v>0</v>
      </c>
    </row>
    <row r="50" spans="1:9" x14ac:dyDescent="0.2">
      <c r="A50" s="61" t="s">
        <v>28</v>
      </c>
      <c r="B50" s="61"/>
      <c r="C50" s="52">
        <f t="shared" si="0"/>
        <v>0</v>
      </c>
      <c r="I50" s="2">
        <f t="shared" si="1"/>
        <v>0</v>
      </c>
    </row>
    <row r="51" spans="1:9" x14ac:dyDescent="0.2">
      <c r="A51" s="9" t="s">
        <v>29</v>
      </c>
      <c r="B51" s="10">
        <v>0</v>
      </c>
      <c r="C51" s="52">
        <f t="shared" si="0"/>
        <v>0</v>
      </c>
      <c r="E51" s="54" t="s">
        <v>100</v>
      </c>
      <c r="F51" s="55"/>
      <c r="G51" s="56"/>
      <c r="I51" s="2">
        <f t="shared" si="1"/>
        <v>0</v>
      </c>
    </row>
    <row r="52" spans="1:9" x14ac:dyDescent="0.2">
      <c r="A52" s="9" t="s">
        <v>60</v>
      </c>
      <c r="B52" s="10">
        <v>0</v>
      </c>
      <c r="C52" s="52">
        <f t="shared" si="0"/>
        <v>0</v>
      </c>
      <c r="E52" s="7" t="str">
        <f>TEXT($K$5, "mmmm yyyy")</f>
        <v>February 2026</v>
      </c>
      <c r="F52" s="8"/>
      <c r="G52" s="10">
        <v>43.21</v>
      </c>
      <c r="I52" s="2">
        <f t="shared" si="1"/>
        <v>0</v>
      </c>
    </row>
    <row r="53" spans="1:9" x14ac:dyDescent="0.2">
      <c r="A53" s="9" t="s">
        <v>61</v>
      </c>
      <c r="B53" s="10">
        <v>50</v>
      </c>
      <c r="C53" s="52">
        <f t="shared" si="0"/>
        <v>1</v>
      </c>
      <c r="E53" s="7" t="str">
        <f>TEXT(EDATE(E52, 2), "mmmm yyyy")</f>
        <v>April 2026</v>
      </c>
      <c r="F53" s="8"/>
      <c r="G53" s="10">
        <v>0</v>
      </c>
      <c r="I53" s="2">
        <f t="shared" si="1"/>
        <v>1</v>
      </c>
    </row>
    <row r="54" spans="1:9" ht="16" customHeight="1" x14ac:dyDescent="0.2">
      <c r="A54" s="9" t="s">
        <v>31</v>
      </c>
      <c r="B54" s="6">
        <v>0</v>
      </c>
      <c r="C54" s="52">
        <f t="shared" si="0"/>
        <v>0</v>
      </c>
      <c r="E54" s="7" t="str">
        <f t="shared" ref="E54:E56" si="2">TEXT(EDATE(E53, 2), "mmmm yyyy")</f>
        <v>June 2026</v>
      </c>
      <c r="F54" s="8"/>
      <c r="G54" s="10">
        <v>0</v>
      </c>
      <c r="I54" s="2">
        <f t="shared" si="1"/>
        <v>0</v>
      </c>
    </row>
    <row r="55" spans="1:9" x14ac:dyDescent="0.2">
      <c r="A55" s="9" t="s">
        <v>62</v>
      </c>
      <c r="B55" s="6">
        <v>0</v>
      </c>
      <c r="C55" s="52">
        <f t="shared" si="0"/>
        <v>0</v>
      </c>
      <c r="E55" s="7" t="str">
        <f t="shared" si="2"/>
        <v>August 2026</v>
      </c>
      <c r="F55" s="8"/>
      <c r="G55" s="10">
        <v>0</v>
      </c>
      <c r="I55" s="2">
        <f t="shared" si="1"/>
        <v>0</v>
      </c>
    </row>
    <row r="56" spans="1:9" x14ac:dyDescent="0.2">
      <c r="A56" s="9" t="s">
        <v>63</v>
      </c>
      <c r="B56" s="10">
        <v>0</v>
      </c>
      <c r="C56" s="52">
        <f t="shared" si="0"/>
        <v>0</v>
      </c>
      <c r="E56" s="7" t="str">
        <f t="shared" si="2"/>
        <v>October 2026</v>
      </c>
      <c r="F56" s="8"/>
      <c r="G56" s="10">
        <v>0</v>
      </c>
      <c r="I56" s="2">
        <f t="shared" si="1"/>
        <v>0</v>
      </c>
    </row>
    <row r="57" spans="1:9" x14ac:dyDescent="0.2">
      <c r="A57" s="9" t="s">
        <v>64</v>
      </c>
      <c r="B57" s="10">
        <v>0</v>
      </c>
      <c r="C57" s="52">
        <f t="shared" si="0"/>
        <v>0</v>
      </c>
      <c r="E57" s="7" t="str">
        <f>TEXT(EDATE(E56, 2), "mmmm yyyy")</f>
        <v>December 2026</v>
      </c>
      <c r="F57" s="8"/>
      <c r="G57" s="51">
        <v>0</v>
      </c>
      <c r="I57" s="2">
        <f t="shared" si="1"/>
        <v>0</v>
      </c>
    </row>
    <row r="58" spans="1:9" x14ac:dyDescent="0.2">
      <c r="A58" s="9"/>
      <c r="B58" s="10"/>
      <c r="C58" s="52">
        <f t="shared" si="0"/>
        <v>0</v>
      </c>
      <c r="E58" s="68" t="s">
        <v>25</v>
      </c>
      <c r="F58" s="69"/>
      <c r="G58" s="26">
        <f>SUM(G52:G57)</f>
        <v>43.21</v>
      </c>
      <c r="I58" s="2">
        <f t="shared" si="1"/>
        <v>0</v>
      </c>
    </row>
    <row r="59" spans="1:9" x14ac:dyDescent="0.2">
      <c r="A59" s="9"/>
      <c r="B59" s="10"/>
      <c r="C59" s="52">
        <f t="shared" si="0"/>
        <v>0</v>
      </c>
      <c r="I59" s="2">
        <f t="shared" si="1"/>
        <v>0</v>
      </c>
    </row>
    <row r="60" spans="1:9" x14ac:dyDescent="0.2">
      <c r="A60" s="61" t="s">
        <v>32</v>
      </c>
      <c r="B60" s="61"/>
      <c r="C60" s="52">
        <f t="shared" si="0"/>
        <v>0</v>
      </c>
      <c r="E60" s="54" t="s">
        <v>82</v>
      </c>
      <c r="F60" s="55"/>
      <c r="G60" s="56"/>
      <c r="I60" s="2">
        <f t="shared" si="1"/>
        <v>0</v>
      </c>
    </row>
    <row r="61" spans="1:9" x14ac:dyDescent="0.2">
      <c r="A61" s="9" t="s">
        <v>33</v>
      </c>
      <c r="B61" s="10">
        <v>119</v>
      </c>
      <c r="C61" s="52">
        <f t="shared" si="0"/>
        <v>1</v>
      </c>
      <c r="E61" s="7" t="s">
        <v>83</v>
      </c>
      <c r="F61" s="8"/>
      <c r="G61" s="28">
        <f>G7</f>
        <v>1900</v>
      </c>
      <c r="I61" s="2">
        <f t="shared" si="1"/>
        <v>1</v>
      </c>
    </row>
    <row r="62" spans="1:9" x14ac:dyDescent="0.2">
      <c r="A62" s="9" t="s">
        <v>34</v>
      </c>
      <c r="B62" s="10">
        <v>0</v>
      </c>
      <c r="C62" s="52">
        <f t="shared" si="0"/>
        <v>0</v>
      </c>
      <c r="E62" s="7" t="s">
        <v>85</v>
      </c>
      <c r="F62" s="8"/>
      <c r="G62" s="28">
        <f>G41</f>
        <v>-0.89000000000010004</v>
      </c>
      <c r="I62" s="2">
        <f t="shared" si="1"/>
        <v>0</v>
      </c>
    </row>
    <row r="63" spans="1:9" x14ac:dyDescent="0.2">
      <c r="A63" s="9" t="s">
        <v>67</v>
      </c>
      <c r="B63" s="10">
        <v>0</v>
      </c>
      <c r="C63" s="52">
        <f t="shared" si="0"/>
        <v>0</v>
      </c>
      <c r="E63" s="7" t="s">
        <v>86</v>
      </c>
      <c r="F63" s="8"/>
      <c r="G63" s="28">
        <v>700</v>
      </c>
      <c r="I63" s="2">
        <f t="shared" si="1"/>
        <v>0</v>
      </c>
    </row>
    <row r="64" spans="1:9" x14ac:dyDescent="0.2">
      <c r="A64" s="9" t="s">
        <v>65</v>
      </c>
      <c r="B64" s="10">
        <v>42</v>
      </c>
      <c r="C64" s="52">
        <f t="shared" si="0"/>
        <v>1</v>
      </c>
      <c r="E64" s="7" t="s">
        <v>87</v>
      </c>
      <c r="F64" s="8"/>
      <c r="G64" s="28">
        <f>163.27+49.38</f>
        <v>212.65</v>
      </c>
      <c r="I64" s="2">
        <f t="shared" si="1"/>
        <v>1</v>
      </c>
    </row>
    <row r="65" spans="1:9" x14ac:dyDescent="0.2">
      <c r="A65" s="9" t="s">
        <v>66</v>
      </c>
      <c r="B65" s="10">
        <v>20</v>
      </c>
      <c r="C65" s="52">
        <f t="shared" si="0"/>
        <v>1</v>
      </c>
      <c r="E65" s="7" t="s">
        <v>126</v>
      </c>
      <c r="F65" s="8"/>
      <c r="G65" s="28">
        <v>250</v>
      </c>
      <c r="I65" s="2">
        <f t="shared" si="1"/>
        <v>1</v>
      </c>
    </row>
    <row r="66" spans="1:9" x14ac:dyDescent="0.2">
      <c r="A66" s="9"/>
      <c r="B66" s="10"/>
      <c r="C66" s="52">
        <f t="shared" si="0"/>
        <v>0</v>
      </c>
      <c r="E66" s="7"/>
      <c r="F66" s="8"/>
      <c r="G66" s="28"/>
      <c r="I66" s="2">
        <f t="shared" si="1"/>
        <v>0</v>
      </c>
    </row>
    <row r="67" spans="1:9" x14ac:dyDescent="0.2">
      <c r="A67" s="11"/>
      <c r="B67" s="10"/>
      <c r="C67" s="52">
        <f t="shared" si="0"/>
        <v>0</v>
      </c>
      <c r="E67" s="39" t="s">
        <v>84</v>
      </c>
      <c r="F67" s="40"/>
      <c r="G67" s="29">
        <f>SUM(G61:G65)</f>
        <v>3061.7599999999998</v>
      </c>
      <c r="I67" s="2">
        <f t="shared" si="1"/>
        <v>0</v>
      </c>
    </row>
    <row r="68" spans="1:9" x14ac:dyDescent="0.2">
      <c r="A68" s="61" t="s">
        <v>35</v>
      </c>
      <c r="B68" s="61"/>
      <c r="C68" s="52">
        <f t="shared" si="0"/>
        <v>0</v>
      </c>
      <c r="I68" s="2">
        <f t="shared" si="1"/>
        <v>0</v>
      </c>
    </row>
    <row r="69" spans="1:9" x14ac:dyDescent="0.2">
      <c r="A69" s="9" t="s">
        <v>68</v>
      </c>
      <c r="B69" s="6">
        <v>0</v>
      </c>
      <c r="C69" s="52">
        <f t="shared" si="0"/>
        <v>0</v>
      </c>
      <c r="D69" s="16"/>
      <c r="E69" s="54" t="s">
        <v>95</v>
      </c>
      <c r="F69" s="55"/>
      <c r="G69" s="56"/>
      <c r="I69" s="2">
        <f t="shared" si="1"/>
        <v>0</v>
      </c>
    </row>
    <row r="70" spans="1:9" x14ac:dyDescent="0.2">
      <c r="A70" s="9" t="s">
        <v>79</v>
      </c>
      <c r="B70" s="6">
        <v>50</v>
      </c>
      <c r="C70" s="52">
        <f t="shared" si="0"/>
        <v>1</v>
      </c>
      <c r="D70" s="17"/>
      <c r="E70" s="7" t="s">
        <v>70</v>
      </c>
      <c r="F70" s="8"/>
      <c r="G70" s="28">
        <v>84.85</v>
      </c>
      <c r="I70" s="2">
        <f t="shared" si="1"/>
        <v>1</v>
      </c>
    </row>
    <row r="71" spans="1:9" x14ac:dyDescent="0.2">
      <c r="A71" s="9" t="s">
        <v>36</v>
      </c>
      <c r="B71" s="6">
        <v>66</v>
      </c>
      <c r="C71" s="52">
        <f t="shared" ref="C71:C91" si="3">IF(B71&lt;&gt;0,1,0)</f>
        <v>1</v>
      </c>
      <c r="E71" s="7" t="s">
        <v>41</v>
      </c>
      <c r="F71" s="8"/>
      <c r="G71" s="28">
        <v>0</v>
      </c>
      <c r="I71" s="2">
        <f t="shared" ref="I71:I91" si="4">IF(B71=0,0,1)</f>
        <v>1</v>
      </c>
    </row>
    <row r="72" spans="1:9" x14ac:dyDescent="0.2">
      <c r="A72" s="9" t="s">
        <v>37</v>
      </c>
      <c r="B72" s="6">
        <v>100</v>
      </c>
      <c r="C72" s="52">
        <f t="shared" si="3"/>
        <v>1</v>
      </c>
      <c r="E72" s="7" t="s">
        <v>73</v>
      </c>
      <c r="F72" s="8"/>
      <c r="G72" s="28">
        <v>0</v>
      </c>
      <c r="I72" s="2">
        <f t="shared" si="4"/>
        <v>1</v>
      </c>
    </row>
    <row r="73" spans="1:9" x14ac:dyDescent="0.2">
      <c r="A73" s="9" t="s">
        <v>122</v>
      </c>
      <c r="B73" s="6">
        <v>0</v>
      </c>
      <c r="C73" s="52">
        <f t="shared" si="3"/>
        <v>0</v>
      </c>
      <c r="E73" s="7" t="s">
        <v>88</v>
      </c>
      <c r="F73" s="8"/>
      <c r="G73" s="28">
        <v>0</v>
      </c>
      <c r="I73" s="2">
        <f t="shared" si="4"/>
        <v>0</v>
      </c>
    </row>
    <row r="74" spans="1:9" x14ac:dyDescent="0.2">
      <c r="A74" s="9"/>
      <c r="B74" s="6"/>
      <c r="C74" s="52">
        <f t="shared" si="3"/>
        <v>0</v>
      </c>
      <c r="E74" s="7" t="s">
        <v>89</v>
      </c>
      <c r="F74" s="8"/>
      <c r="G74" s="28">
        <v>0</v>
      </c>
      <c r="I74" s="2">
        <f t="shared" si="4"/>
        <v>0</v>
      </c>
    </row>
    <row r="75" spans="1:9" x14ac:dyDescent="0.2">
      <c r="A75" s="9"/>
      <c r="B75" s="6"/>
      <c r="C75" s="52">
        <f t="shared" si="3"/>
        <v>0</v>
      </c>
      <c r="E75" s="7" t="s">
        <v>47</v>
      </c>
      <c r="F75" s="8"/>
      <c r="G75" s="28">
        <v>0</v>
      </c>
      <c r="I75" s="2">
        <f t="shared" si="4"/>
        <v>0</v>
      </c>
    </row>
    <row r="76" spans="1:9" x14ac:dyDescent="0.2">
      <c r="A76" s="61" t="s">
        <v>98</v>
      </c>
      <c r="B76" s="61"/>
      <c r="C76" s="52">
        <f t="shared" si="3"/>
        <v>0</v>
      </c>
      <c r="E76" s="7" t="s">
        <v>71</v>
      </c>
      <c r="F76" s="8"/>
      <c r="G76" s="28">
        <v>0</v>
      </c>
      <c r="I76" s="2">
        <f t="shared" si="4"/>
        <v>0</v>
      </c>
    </row>
    <row r="77" spans="1:9" x14ac:dyDescent="0.2">
      <c r="A77" s="3" t="s">
        <v>51</v>
      </c>
      <c r="B77" s="6">
        <v>0</v>
      </c>
      <c r="C77" s="52">
        <f t="shared" si="3"/>
        <v>0</v>
      </c>
      <c r="E77" s="7" t="s">
        <v>90</v>
      </c>
      <c r="F77" s="8"/>
      <c r="G77" s="28">
        <v>0</v>
      </c>
      <c r="I77" s="2">
        <f t="shared" si="4"/>
        <v>0</v>
      </c>
    </row>
    <row r="78" spans="1:9" x14ac:dyDescent="0.2">
      <c r="A78" s="3" t="s">
        <v>128</v>
      </c>
      <c r="B78" s="31">
        <v>0</v>
      </c>
      <c r="C78" s="52">
        <f t="shared" si="3"/>
        <v>0</v>
      </c>
      <c r="E78" s="7" t="s">
        <v>91</v>
      </c>
      <c r="F78" s="8"/>
      <c r="G78" s="28">
        <v>0</v>
      </c>
      <c r="I78" s="2">
        <f t="shared" si="4"/>
        <v>0</v>
      </c>
    </row>
    <row r="79" spans="1:9" x14ac:dyDescent="0.2">
      <c r="A79" s="3"/>
      <c r="B79" s="6"/>
      <c r="C79" s="52">
        <f t="shared" si="3"/>
        <v>0</v>
      </c>
      <c r="D79" s="2" t="s">
        <v>38</v>
      </c>
      <c r="E79" s="7" t="s">
        <v>44</v>
      </c>
      <c r="F79" s="8"/>
      <c r="G79" s="28">
        <v>0</v>
      </c>
      <c r="I79" s="2">
        <f t="shared" si="4"/>
        <v>0</v>
      </c>
    </row>
    <row r="80" spans="1:9" x14ac:dyDescent="0.2">
      <c r="A80" s="3"/>
      <c r="B80" s="6"/>
      <c r="C80" s="52">
        <f t="shared" si="3"/>
        <v>0</v>
      </c>
      <c r="E80" s="7" t="s">
        <v>92</v>
      </c>
      <c r="F80" s="8"/>
      <c r="G80" s="28">
        <v>0</v>
      </c>
      <c r="I80" s="2">
        <f t="shared" si="4"/>
        <v>0</v>
      </c>
    </row>
    <row r="81" spans="1:9" x14ac:dyDescent="0.2">
      <c r="A81" s="3"/>
      <c r="B81" s="6"/>
      <c r="C81" s="52">
        <f t="shared" si="3"/>
        <v>0</v>
      </c>
      <c r="E81" s="7" t="s">
        <v>75</v>
      </c>
      <c r="F81" s="8"/>
      <c r="G81" s="28">
        <v>0</v>
      </c>
      <c r="I81" s="2">
        <f t="shared" si="4"/>
        <v>0</v>
      </c>
    </row>
    <row r="82" spans="1:9" x14ac:dyDescent="0.2">
      <c r="A82" s="61" t="s">
        <v>97</v>
      </c>
      <c r="B82" s="61"/>
      <c r="C82" s="52">
        <f t="shared" si="3"/>
        <v>0</v>
      </c>
      <c r="I82" s="2">
        <f t="shared" si="4"/>
        <v>0</v>
      </c>
    </row>
    <row r="83" spans="1:9" x14ac:dyDescent="0.2">
      <c r="A83" s="3" t="s">
        <v>69</v>
      </c>
      <c r="B83" s="6">
        <v>0</v>
      </c>
      <c r="C83" s="52">
        <f t="shared" si="3"/>
        <v>0</v>
      </c>
      <c r="E83" s="54" t="s">
        <v>26</v>
      </c>
      <c r="F83" s="55"/>
      <c r="G83" s="56"/>
      <c r="I83" s="2">
        <f t="shared" si="4"/>
        <v>0</v>
      </c>
    </row>
    <row r="84" spans="1:9" x14ac:dyDescent="0.2">
      <c r="A84" s="3" t="s">
        <v>45</v>
      </c>
      <c r="B84" s="6">
        <v>0</v>
      </c>
      <c r="C84" s="52">
        <f t="shared" si="3"/>
        <v>0</v>
      </c>
      <c r="E84" s="18" t="s">
        <v>94</v>
      </c>
      <c r="F84" s="18" t="s">
        <v>39</v>
      </c>
      <c r="G84" s="19" t="s">
        <v>40</v>
      </c>
      <c r="I84" s="2">
        <f t="shared" si="4"/>
        <v>0</v>
      </c>
    </row>
    <row r="85" spans="1:9" x14ac:dyDescent="0.2">
      <c r="A85" s="3" t="s">
        <v>46</v>
      </c>
      <c r="B85" s="6">
        <v>0</v>
      </c>
      <c r="C85" s="52">
        <f t="shared" si="3"/>
        <v>0</v>
      </c>
      <c r="E85" s="3" t="s">
        <v>129</v>
      </c>
      <c r="F85" s="3" t="s">
        <v>70</v>
      </c>
      <c r="G85" s="14">
        <v>500</v>
      </c>
      <c r="I85" s="2">
        <f t="shared" si="4"/>
        <v>0</v>
      </c>
    </row>
    <row r="86" spans="1:9" x14ac:dyDescent="0.2">
      <c r="A86" s="3" t="s">
        <v>96</v>
      </c>
      <c r="B86" s="6">
        <v>0</v>
      </c>
      <c r="C86" s="52">
        <f t="shared" si="3"/>
        <v>0</v>
      </c>
      <c r="E86" s="3" t="s">
        <v>42</v>
      </c>
      <c r="F86" s="3" t="s">
        <v>41</v>
      </c>
      <c r="G86" s="14">
        <v>258</v>
      </c>
      <c r="I86" s="2">
        <f t="shared" si="4"/>
        <v>0</v>
      </c>
    </row>
    <row r="87" spans="1:9" x14ac:dyDescent="0.2">
      <c r="A87" s="3" t="s">
        <v>80</v>
      </c>
      <c r="B87" s="6">
        <v>0</v>
      </c>
      <c r="C87" s="52">
        <f t="shared" si="3"/>
        <v>0</v>
      </c>
      <c r="E87" s="3" t="s">
        <v>69</v>
      </c>
      <c r="F87" s="3" t="s">
        <v>41</v>
      </c>
      <c r="G87" s="14">
        <v>500</v>
      </c>
      <c r="I87" s="2">
        <f t="shared" si="4"/>
        <v>0</v>
      </c>
    </row>
    <row r="88" spans="1:9" x14ac:dyDescent="0.2">
      <c r="A88" s="3" t="s">
        <v>125</v>
      </c>
      <c r="B88" s="6">
        <v>0</v>
      </c>
      <c r="C88" s="52">
        <f t="shared" si="3"/>
        <v>0</v>
      </c>
      <c r="E88" s="3" t="s">
        <v>72</v>
      </c>
      <c r="F88" s="3" t="s">
        <v>73</v>
      </c>
      <c r="G88" s="14">
        <v>169.89</v>
      </c>
      <c r="I88" s="2">
        <f t="shared" si="4"/>
        <v>0</v>
      </c>
    </row>
    <row r="89" spans="1:9" x14ac:dyDescent="0.2">
      <c r="A89" s="3"/>
      <c r="B89" s="6">
        <v>0</v>
      </c>
      <c r="C89" s="52">
        <f t="shared" si="3"/>
        <v>0</v>
      </c>
      <c r="E89" s="3" t="s">
        <v>137</v>
      </c>
      <c r="F89" s="3" t="s">
        <v>47</v>
      </c>
      <c r="G89" s="14">
        <v>46.34</v>
      </c>
      <c r="I89" s="2">
        <f t="shared" si="4"/>
        <v>0</v>
      </c>
    </row>
    <row r="90" spans="1:9" x14ac:dyDescent="0.2">
      <c r="A90" s="3"/>
      <c r="B90" s="6">
        <v>0</v>
      </c>
      <c r="C90" s="52">
        <f t="shared" si="3"/>
        <v>0</v>
      </c>
      <c r="E90" s="3" t="s">
        <v>43</v>
      </c>
      <c r="F90" s="3" t="s">
        <v>44</v>
      </c>
      <c r="G90" s="14">
        <v>250</v>
      </c>
      <c r="I90" s="2">
        <f t="shared" si="4"/>
        <v>0</v>
      </c>
    </row>
    <row r="91" spans="1:9" x14ac:dyDescent="0.2">
      <c r="A91" s="9"/>
      <c r="B91" s="31">
        <v>0</v>
      </c>
      <c r="C91" s="52">
        <f t="shared" si="3"/>
        <v>0</v>
      </c>
      <c r="E91" s="3" t="s">
        <v>74</v>
      </c>
      <c r="F91" s="3" t="s">
        <v>75</v>
      </c>
      <c r="G91" s="14">
        <v>203.88</v>
      </c>
      <c r="I91" s="2">
        <f t="shared" si="4"/>
        <v>0</v>
      </c>
    </row>
    <row r="92" spans="1:9" ht="17" thickBot="1" x14ac:dyDescent="0.25">
      <c r="A92" s="22" t="s">
        <v>103</v>
      </c>
      <c r="B92" s="23">
        <f>SUM(B6:B91)</f>
        <v>637</v>
      </c>
      <c r="C92" s="53">
        <f>SUM(C6:C91)</f>
        <v>12</v>
      </c>
      <c r="E92" s="3" t="s">
        <v>129</v>
      </c>
      <c r="F92" s="3" t="s">
        <v>75</v>
      </c>
      <c r="G92" s="14">
        <v>500</v>
      </c>
      <c r="I92" s="2">
        <f>SUM(I6:I91)</f>
        <v>12</v>
      </c>
    </row>
    <row r="93" spans="1:9" ht="17" thickTop="1" x14ac:dyDescent="0.2">
      <c r="B93" s="2"/>
      <c r="C93" s="2"/>
      <c r="E93" s="3" t="s">
        <v>76</v>
      </c>
      <c r="F93" s="3" t="s">
        <v>77</v>
      </c>
      <c r="G93" s="14">
        <v>50</v>
      </c>
    </row>
    <row r="94" spans="1:9" x14ac:dyDescent="0.2">
      <c r="B94" s="2"/>
      <c r="C94" s="2"/>
      <c r="E94" s="2" t="s">
        <v>120</v>
      </c>
    </row>
    <row r="95" spans="1:9" x14ac:dyDescent="0.2">
      <c r="B95" s="43"/>
      <c r="C95" s="43"/>
    </row>
  </sheetData>
  <sortState xmlns:xlrd2="http://schemas.microsoft.com/office/spreadsheetml/2017/richdata2" ref="E85:G91">
    <sortCondition ref="F85:F91" customList="January,February,March,April,May,June,July,August,September,October,November,December"/>
  </sortState>
  <mergeCells count="51">
    <mergeCell ref="C4:C5"/>
    <mergeCell ref="L2:Q3"/>
    <mergeCell ref="L5:Q6"/>
    <mergeCell ref="J1:Q1"/>
    <mergeCell ref="E43:G43"/>
    <mergeCell ref="E23:F23"/>
    <mergeCell ref="E25:F25"/>
    <mergeCell ref="E47:G47"/>
    <mergeCell ref="E51:G51"/>
    <mergeCell ref="E60:G60"/>
    <mergeCell ref="E69:G69"/>
    <mergeCell ref="E5:F5"/>
    <mergeCell ref="E7:F7"/>
    <mergeCell ref="E20:F20"/>
    <mergeCell ref="E28:F28"/>
    <mergeCell ref="E21:F21"/>
    <mergeCell ref="E24:F24"/>
    <mergeCell ref="E26:F26"/>
    <mergeCell ref="E27:F27"/>
    <mergeCell ref="E12:G12"/>
    <mergeCell ref="E10:F10"/>
    <mergeCell ref="A76:B76"/>
    <mergeCell ref="A31:B31"/>
    <mergeCell ref="A44:B44"/>
    <mergeCell ref="E19:G19"/>
    <mergeCell ref="E22:F22"/>
    <mergeCell ref="E30:F30"/>
    <mergeCell ref="E29:F29"/>
    <mergeCell ref="A60:B60"/>
    <mergeCell ref="A50:B50"/>
    <mergeCell ref="A19:B19"/>
    <mergeCell ref="E36:F36"/>
    <mergeCell ref="E41:F41"/>
    <mergeCell ref="E49:F49"/>
    <mergeCell ref="E58:F58"/>
    <mergeCell ref="E32:G32"/>
    <mergeCell ref="E38:G38"/>
    <mergeCell ref="E83:G83"/>
    <mergeCell ref="A1:G1"/>
    <mergeCell ref="A2:G2"/>
    <mergeCell ref="A4:B4"/>
    <mergeCell ref="E4:G4"/>
    <mergeCell ref="E6:F6"/>
    <mergeCell ref="A5:B5"/>
    <mergeCell ref="A82:B82"/>
    <mergeCell ref="E17:F17"/>
    <mergeCell ref="E33:F33"/>
    <mergeCell ref="E35:F35"/>
    <mergeCell ref="E9:G9"/>
    <mergeCell ref="E34:F34"/>
    <mergeCell ref="A68:B68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1C27E-D942-C640-8DB6-DABE22813DB8}">
  <dimension ref="A1:I33"/>
  <sheetViews>
    <sheetView tabSelected="1" zoomScale="140" zoomScaleNormal="140" workbookViewId="0">
      <selection activeCell="E30" sqref="E30:H30"/>
    </sheetView>
  </sheetViews>
  <sheetFormatPr baseColWidth="10" defaultColWidth="10.6640625" defaultRowHeight="16" x14ac:dyDescent="0.2"/>
  <cols>
    <col min="1" max="8" width="12.83203125" customWidth="1"/>
  </cols>
  <sheetData>
    <row r="1" spans="1:8" ht="29" x14ac:dyDescent="0.35">
      <c r="A1" s="83">
        <v>46174</v>
      </c>
      <c r="B1" s="83"/>
      <c r="C1" s="83"/>
      <c r="D1" s="83"/>
      <c r="E1" s="83"/>
      <c r="F1" s="83"/>
      <c r="G1" s="83"/>
      <c r="H1" s="83"/>
    </row>
    <row r="2" spans="1:8" ht="16" customHeight="1" x14ac:dyDescent="0.35">
      <c r="A2" s="36"/>
      <c r="B2" s="37"/>
      <c r="C2" s="37"/>
      <c r="D2" s="37"/>
      <c r="E2" s="37"/>
      <c r="F2" s="80" t="s">
        <v>130</v>
      </c>
      <c r="G2" s="80"/>
      <c r="H2" s="38"/>
    </row>
    <row r="3" spans="1:8" ht="16" customHeight="1" x14ac:dyDescent="0.35">
      <c r="A3" s="36"/>
      <c r="B3" s="37"/>
      <c r="C3" s="37"/>
      <c r="D3" s="37"/>
      <c r="E3" s="37"/>
      <c r="F3" s="80" t="s">
        <v>112</v>
      </c>
      <c r="G3" s="80"/>
      <c r="H3" s="38"/>
    </row>
    <row r="4" spans="1:8" ht="16" customHeight="1" x14ac:dyDescent="0.35">
      <c r="A4" s="81" t="s">
        <v>114</v>
      </c>
      <c r="B4" s="81"/>
      <c r="C4" s="81"/>
      <c r="D4" s="37"/>
      <c r="E4" s="37"/>
      <c r="F4" s="81" t="s">
        <v>108</v>
      </c>
      <c r="G4" s="81"/>
      <c r="H4" s="81"/>
    </row>
    <row r="5" spans="1:8" x14ac:dyDescent="0.2">
      <c r="A5" s="85" t="s">
        <v>102</v>
      </c>
      <c r="B5" s="85"/>
      <c r="C5" s="34">
        <f>Report!G36-C6</f>
        <v>637</v>
      </c>
      <c r="F5" s="84" t="str">
        <f>IF(Report!E20=0,"",Report!E20)</f>
        <v>Rent</v>
      </c>
      <c r="G5" s="84"/>
      <c r="H5" s="34">
        <f>Report!G20</f>
        <v>-50</v>
      </c>
    </row>
    <row r="6" spans="1:8" x14ac:dyDescent="0.2">
      <c r="A6" s="84" t="s">
        <v>116</v>
      </c>
      <c r="B6" s="84"/>
      <c r="C6" s="34">
        <v>419</v>
      </c>
      <c r="F6" s="84" t="str">
        <f>IF(Report!E21=0,"",Report!E21)</f>
        <v>H&amp;I Literature</v>
      </c>
      <c r="G6" s="84"/>
      <c r="H6" s="34">
        <f>Report!G21</f>
        <v>-300</v>
      </c>
    </row>
    <row r="7" spans="1:8" x14ac:dyDescent="0.2">
      <c r="A7" s="84" t="s">
        <v>105</v>
      </c>
      <c r="B7" s="84"/>
      <c r="C7" s="34">
        <f>Report!G10</f>
        <v>0.89</v>
      </c>
      <c r="F7" s="84" t="str">
        <f>IF(Report!E22=0,"",Report!E22)</f>
        <v>H&amp;I Rent Exp</v>
      </c>
      <c r="G7" s="84"/>
      <c r="H7" s="34">
        <f>Report!G22</f>
        <v>-10</v>
      </c>
    </row>
    <row r="8" spans="1:8" x14ac:dyDescent="0.2">
      <c r="A8" s="84" t="s">
        <v>69</v>
      </c>
      <c r="B8" s="84"/>
      <c r="C8" s="34">
        <v>650.5</v>
      </c>
      <c r="F8" s="84" t="str">
        <f>IF(Report!E23=0,"",Report!E23)</f>
        <v>Events Set Aside</v>
      </c>
      <c r="G8" s="84"/>
      <c r="H8" s="34">
        <f>Report!G23</f>
        <v>-49.5</v>
      </c>
    </row>
    <row r="9" spans="1:8" x14ac:dyDescent="0.2">
      <c r="A9" s="84" t="s">
        <v>106</v>
      </c>
      <c r="B9" s="84"/>
      <c r="C9" s="34">
        <f>Report!G64</f>
        <v>212.65</v>
      </c>
      <c r="F9" s="84" t="str">
        <f>IF(Report!E24=0,"",Report!E24)</f>
        <v>Literature Starter Kit</v>
      </c>
      <c r="G9" s="84"/>
      <c r="H9" s="34">
        <f>Report!G24</f>
        <v>-46.52</v>
      </c>
    </row>
    <row r="10" spans="1:8" x14ac:dyDescent="0.2">
      <c r="A10" s="84" t="s">
        <v>107</v>
      </c>
      <c r="B10" s="84"/>
      <c r="C10" s="34">
        <f>Report!G5</f>
        <v>1900</v>
      </c>
      <c r="F10" s="84" t="str">
        <f>IF(Report!E25=0,"",Report!E25)</f>
        <v>Reciept Book</v>
      </c>
      <c r="G10" s="84"/>
      <c r="H10" s="34">
        <f>Report!G25</f>
        <v>-7.43</v>
      </c>
    </row>
    <row r="11" spans="1:8" x14ac:dyDescent="0.2">
      <c r="A11" s="84" t="s">
        <v>127</v>
      </c>
      <c r="B11" s="84"/>
      <c r="C11" s="34">
        <f>Report!G65</f>
        <v>250</v>
      </c>
      <c r="F11" s="84" t="str">
        <f>IF(Report!E26=0,"",Report!E26)</f>
        <v>Literature Spend On Inventory</v>
      </c>
      <c r="G11" s="84"/>
      <c r="H11" s="34">
        <f>Report!G26</f>
        <v>-480</v>
      </c>
    </row>
    <row r="12" spans="1:8" x14ac:dyDescent="0.2">
      <c r="A12" s="87" t="s">
        <v>110</v>
      </c>
      <c r="B12" s="87"/>
      <c r="C12" s="35">
        <f>SUM(C5:C11)</f>
        <v>4070.04</v>
      </c>
      <c r="F12" s="84" t="str">
        <f>IF(Report!E27=0,"",Report!E27)</f>
        <v>Region Contribution</v>
      </c>
      <c r="G12" s="84"/>
      <c r="H12" s="34">
        <f>Report!G27</f>
        <v>-113.44</v>
      </c>
    </row>
    <row r="13" spans="1:8" x14ac:dyDescent="0.2">
      <c r="F13" s="87" t="s">
        <v>110</v>
      </c>
      <c r="G13" s="87"/>
      <c r="H13" s="35">
        <f>SUM(H5:H12)</f>
        <v>-1056.8900000000001</v>
      </c>
    </row>
    <row r="15" spans="1:8" x14ac:dyDescent="0.2">
      <c r="A15" s="94" t="s">
        <v>41</v>
      </c>
      <c r="B15" s="94"/>
      <c r="D15" s="94" t="s">
        <v>73</v>
      </c>
      <c r="E15" s="94"/>
      <c r="F15" s="33"/>
      <c r="G15" s="94" t="s">
        <v>111</v>
      </c>
      <c r="H15" s="94"/>
    </row>
    <row r="16" spans="1:8" x14ac:dyDescent="0.2">
      <c r="A16" s="88">
        <f>C7</f>
        <v>0.89</v>
      </c>
      <c r="B16" s="88"/>
      <c r="C16" s="93" t="s">
        <v>117</v>
      </c>
      <c r="D16" s="88">
        <f>C5+C6</f>
        <v>1056</v>
      </c>
      <c r="E16" s="88"/>
      <c r="F16" s="93" t="s">
        <v>118</v>
      </c>
      <c r="G16" s="97">
        <f>ROUND(A16+D19,2)</f>
        <v>0</v>
      </c>
      <c r="H16" s="97"/>
    </row>
    <row r="17" spans="1:9" x14ac:dyDescent="0.2">
      <c r="C17" s="93"/>
      <c r="D17" s="91">
        <v>0</v>
      </c>
      <c r="E17" s="91"/>
      <c r="F17" s="93"/>
      <c r="G17" s="82"/>
      <c r="H17" s="82"/>
      <c r="I17" s="33"/>
    </row>
    <row r="18" spans="1:9" x14ac:dyDescent="0.2">
      <c r="C18" s="93"/>
      <c r="D18" s="89">
        <f>H13</f>
        <v>-1056.8900000000001</v>
      </c>
      <c r="E18" s="90"/>
      <c r="F18" s="93"/>
      <c r="G18" s="86"/>
      <c r="H18" s="86"/>
    </row>
    <row r="19" spans="1:9" x14ac:dyDescent="0.2">
      <c r="D19" s="92">
        <f>D16+D17+D18</f>
        <v>-0.89000000000010004</v>
      </c>
      <c r="E19" s="92"/>
      <c r="G19" s="41"/>
      <c r="H19" s="41"/>
    </row>
    <row r="20" spans="1:9" x14ac:dyDescent="0.2">
      <c r="G20" s="42"/>
      <c r="H20" s="42"/>
    </row>
    <row r="21" spans="1:9" x14ac:dyDescent="0.2">
      <c r="G21" s="82"/>
      <c r="H21" s="82"/>
    </row>
    <row r="22" spans="1:9" x14ac:dyDescent="0.2">
      <c r="A22" s="81" t="s">
        <v>113</v>
      </c>
      <c r="B22" s="81"/>
      <c r="C22" s="81"/>
      <c r="E22" s="94" t="s">
        <v>119</v>
      </c>
      <c r="F22" s="94"/>
      <c r="G22" s="94"/>
      <c r="H22" s="94"/>
    </row>
    <row r="23" spans="1:9" ht="16" customHeight="1" x14ac:dyDescent="0.2">
      <c r="A23" s="84" t="s">
        <v>107</v>
      </c>
      <c r="B23" s="84"/>
      <c r="C23" s="34">
        <f>C10-D17</f>
        <v>1900</v>
      </c>
      <c r="E23" s="79" t="s">
        <v>139</v>
      </c>
      <c r="F23" s="79"/>
      <c r="G23" s="79"/>
      <c r="H23" s="79"/>
    </row>
    <row r="24" spans="1:9" ht="16" customHeight="1" x14ac:dyDescent="0.2">
      <c r="A24" s="84" t="s">
        <v>69</v>
      </c>
      <c r="B24" s="84"/>
      <c r="C24" s="34">
        <v>700</v>
      </c>
      <c r="E24" s="79" t="s">
        <v>143</v>
      </c>
      <c r="F24" s="79"/>
      <c r="G24" s="79"/>
      <c r="H24" s="79"/>
    </row>
    <row r="25" spans="1:9" x14ac:dyDescent="0.2">
      <c r="A25" s="84" t="s">
        <v>106</v>
      </c>
      <c r="B25" s="84"/>
      <c r="C25" s="34">
        <f>C9</f>
        <v>212.65</v>
      </c>
      <c r="E25" s="79" t="s">
        <v>140</v>
      </c>
      <c r="F25" s="79"/>
      <c r="G25" s="79"/>
      <c r="H25" s="79"/>
    </row>
    <row r="26" spans="1:9" x14ac:dyDescent="0.2">
      <c r="A26" s="84" t="s">
        <v>125</v>
      </c>
      <c r="B26" s="84"/>
      <c r="C26" s="34">
        <f>C11</f>
        <v>250</v>
      </c>
      <c r="E26" s="79" t="s">
        <v>144</v>
      </c>
      <c r="F26" s="79"/>
      <c r="G26" s="79"/>
      <c r="H26" s="79"/>
    </row>
    <row r="27" spans="1:9" x14ac:dyDescent="0.2">
      <c r="A27" s="84" t="s">
        <v>115</v>
      </c>
      <c r="B27" s="84"/>
      <c r="C27" s="34">
        <f>G16</f>
        <v>0</v>
      </c>
      <c r="E27" s="79" t="s">
        <v>141</v>
      </c>
      <c r="F27" s="79"/>
      <c r="G27" s="79"/>
      <c r="H27" s="79"/>
    </row>
    <row r="28" spans="1:9" x14ac:dyDescent="0.2">
      <c r="A28" s="84"/>
      <c r="B28" s="84"/>
      <c r="C28" s="34"/>
      <c r="E28" s="79" t="s">
        <v>142</v>
      </c>
      <c r="F28" s="79"/>
      <c r="G28" s="79"/>
      <c r="H28" s="79"/>
    </row>
    <row r="29" spans="1:9" x14ac:dyDescent="0.2">
      <c r="A29" s="87" t="s">
        <v>110</v>
      </c>
      <c r="B29" s="87"/>
      <c r="C29" s="35">
        <f>SUM(C23:C28)</f>
        <v>3062.65</v>
      </c>
      <c r="E29" s="79" t="s">
        <v>145</v>
      </c>
      <c r="F29" s="79"/>
      <c r="G29" s="79"/>
      <c r="H29" s="79"/>
    </row>
    <row r="30" spans="1:9" x14ac:dyDescent="0.2">
      <c r="E30" s="79" t="s">
        <v>147</v>
      </c>
      <c r="F30" s="79"/>
      <c r="G30" s="79"/>
      <c r="H30" s="79"/>
    </row>
    <row r="31" spans="1:9" x14ac:dyDescent="0.2">
      <c r="E31" s="79" t="s">
        <v>150</v>
      </c>
      <c r="F31" s="79"/>
      <c r="G31" s="79"/>
      <c r="H31" s="79"/>
    </row>
    <row r="32" spans="1:9" x14ac:dyDescent="0.2">
      <c r="E32" s="79" t="s">
        <v>151</v>
      </c>
      <c r="F32" s="79"/>
      <c r="G32" s="79"/>
      <c r="H32" s="79"/>
    </row>
    <row r="33" spans="5:8" x14ac:dyDescent="0.2">
      <c r="E33" s="79" t="s">
        <v>152</v>
      </c>
      <c r="F33" s="79"/>
      <c r="G33" s="79"/>
      <c r="H33" s="79"/>
    </row>
  </sheetData>
  <mergeCells count="56">
    <mergeCell ref="E30:H30"/>
    <mergeCell ref="E31:H31"/>
    <mergeCell ref="E32:H32"/>
    <mergeCell ref="E33:H33"/>
    <mergeCell ref="D19:E19"/>
    <mergeCell ref="A29:B29"/>
    <mergeCell ref="F11:G11"/>
    <mergeCell ref="C16:C18"/>
    <mergeCell ref="F16:F18"/>
    <mergeCell ref="E22:H22"/>
    <mergeCell ref="A24:B24"/>
    <mergeCell ref="A25:B25"/>
    <mergeCell ref="A27:B27"/>
    <mergeCell ref="A28:B28"/>
    <mergeCell ref="A15:B15"/>
    <mergeCell ref="D15:E15"/>
    <mergeCell ref="G15:H15"/>
    <mergeCell ref="A26:B26"/>
    <mergeCell ref="A23:B23"/>
    <mergeCell ref="A22:C22"/>
    <mergeCell ref="A16:B16"/>
    <mergeCell ref="D16:E16"/>
    <mergeCell ref="D18:E18"/>
    <mergeCell ref="G16:H16"/>
    <mergeCell ref="G17:H17"/>
    <mergeCell ref="D17:E17"/>
    <mergeCell ref="F9:G9"/>
    <mergeCell ref="A12:B12"/>
    <mergeCell ref="F13:G13"/>
    <mergeCell ref="F4:H4"/>
    <mergeCell ref="F5:G5"/>
    <mergeCell ref="F12:G12"/>
    <mergeCell ref="F10:G10"/>
    <mergeCell ref="F2:G2"/>
    <mergeCell ref="A4:C4"/>
    <mergeCell ref="G21:H21"/>
    <mergeCell ref="F3:G3"/>
    <mergeCell ref="A1:H1"/>
    <mergeCell ref="A7:B7"/>
    <mergeCell ref="F6:G6"/>
    <mergeCell ref="F7:G7"/>
    <mergeCell ref="F8:G8"/>
    <mergeCell ref="A5:B5"/>
    <mergeCell ref="A6:B6"/>
    <mergeCell ref="A8:B8"/>
    <mergeCell ref="A9:B9"/>
    <mergeCell ref="A10:B10"/>
    <mergeCell ref="A11:B11"/>
    <mergeCell ref="G18:H18"/>
    <mergeCell ref="E28:H28"/>
    <mergeCell ref="E27:H27"/>
    <mergeCell ref="E29:H29"/>
    <mergeCell ref="E23:H23"/>
    <mergeCell ref="E25:H25"/>
    <mergeCell ref="E26:H26"/>
    <mergeCell ref="E24:H24"/>
  </mergeCell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Report</vt:lpstr>
      <vt:lpstr>Presentation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Samantha  Smith</dc:creator>
  <cp:keywords/>
  <dc:description/>
  <cp:lastModifiedBy>Joshua Martin</cp:lastModifiedBy>
  <cp:revision/>
  <dcterms:created xsi:type="dcterms:W3CDTF">2014-07-08T19:26:21Z</dcterms:created>
  <dcterms:modified xsi:type="dcterms:W3CDTF">2026-06-02T00:56:15Z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1033-9.1.0.4746</vt:lpwstr>
  </property>
</Properties>
</file>